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DieseArbeitsmappe" autoCompressPictures="0"/>
  <mc:AlternateContent xmlns:mc="http://schemas.openxmlformats.org/markup-compatibility/2006">
    <mc:Choice Requires="x15">
      <x15ac:absPath xmlns:x15ac="http://schemas.microsoft.com/office/spreadsheetml/2010/11/ac" url="\\wiwinf-file01\zf-anerkennung-wiwi$\__Anerkennungen\Prozesse\_Anerkennungsformular_Anerkennungsprozess\_Anerkennungsformular Vorlage\_Vorlagen Anerkennungsformular\2025 05 28 Anerkennungsformular_intern\"/>
    </mc:Choice>
  </mc:AlternateContent>
  <xr:revisionPtr revIDLastSave="0" documentId="13_ncr:1_{25DA0AB3-5898-4C90-A869-0EE7B7BFB976}" xr6:coauthVersionLast="47" xr6:coauthVersionMax="47" xr10:uidLastSave="{00000000-0000-0000-0000-000000000000}"/>
  <bookViews>
    <workbookView xWindow="-120" yWindow="-120" windowWidth="29040" windowHeight="15720" tabRatio="960" xr2:uid="{00000000-000D-0000-FFFF-FFFF00000000}"/>
  </bookViews>
  <sheets>
    <sheet name="AnrechnungsFormular" sheetId="28" r:id="rId1"/>
    <sheet name="StdgKonfiguration" sheetId="27" state="hidden" r:id="rId2"/>
    <sheet name="BWL Bachelor 2006-V2013" sheetId="7" r:id="rId3"/>
    <sheet name="BWL EaF Master 2015" sheetId="25" r:id="rId4"/>
    <sheet name="GOEMIK Master 2016" sheetId="23" r:id="rId5"/>
    <sheet name="LA gbF kbF BK Bachelor 2011" sheetId="22" r:id="rId6"/>
    <sheet name="LA gbF kbF BK Master 2014" sheetId="21" r:id="rId7"/>
    <sheet name="LA WiWi BK Bachelor 2011-V2013" sheetId="18" r:id="rId8"/>
    <sheet name="LA WiWi BK Master 2014" sheetId="17" r:id="rId9"/>
    <sheet name="MedMan MedGW Master 2014" sheetId="16" r:id="rId10"/>
    <sheet name="MedMan WiWi Master 2014" sheetId="15" r:id="rId11"/>
    <sheet name="MuU Master 2013" sheetId="14" r:id="rId12"/>
    <sheet name="VWL Bachelor 2013" sheetId="12" r:id="rId13"/>
    <sheet name="VWL Master 2009-V2013" sheetId="10" r:id="rId14"/>
  </sheets>
  <definedNames>
    <definedName name="_xlnm._FilterDatabase" localSheetId="0" hidden="1">AnrechnungsFormular!$A$15:$A$59</definedName>
    <definedName name="_xlnm.Print_Area" localSheetId="0">AnrechnungsFormular!$A$1:$K$120</definedName>
    <definedName name="ERROR_ERG">StdgKonfiguration!$A$63</definedName>
    <definedName name="ERROR_UNKNOWN">StdgKonfiguration!$A$64</definedName>
    <definedName name="ExterneDaten_10" localSheetId="9" hidden="1">'MedMan MedGW Master 2014'!$A$1:$H$51</definedName>
    <definedName name="ExterneDaten_11" localSheetId="8" hidden="1">'LA WiWi BK Master 2014'!$A$1:$H$20</definedName>
    <definedName name="ExterneDaten_12" localSheetId="7" hidden="1">'LA WiWi BK Bachelor 2011-V2013'!$A$1:$H$18</definedName>
    <definedName name="ExterneDaten_15" localSheetId="6" hidden="1">'LA gbF kbF BK Master 2014'!$A$1:$H$76</definedName>
    <definedName name="ExterneDaten_17" localSheetId="4" hidden="1">'GOEMIK Master 2016'!$A$1:$H$58</definedName>
    <definedName name="ExterneDaten_19" localSheetId="3" hidden="1">'BWL EaF Master 2015'!$A$1:$H$69</definedName>
    <definedName name="ExterneDaten_2" localSheetId="2" hidden="1">'BWL Bachelor 2006-V2013'!$A$1:$H$120</definedName>
    <definedName name="ExterneDaten_5" localSheetId="13" hidden="1">'VWL Master 2009-V2013'!$A$1:$H$89</definedName>
    <definedName name="ExterneDaten_6" localSheetId="12" hidden="1">'VWL Bachelor 2013'!$A$1:$H$108</definedName>
    <definedName name="ExterneDaten_8" localSheetId="11" hidden="1">'MuU Master 2013'!$A$1:$H$91</definedName>
    <definedName name="ExterneDaten_9" localSheetId="10" hidden="1">'MedMan WiWi Master 2014'!$A$1:$H$54</definedName>
    <definedName name="Studiengang">AnrechnungsFormular!$D$12</definedName>
    <definedName name="Studiengänge">ListeStudiengaenge[Studiengangkürzel]</definedName>
    <definedName name="Z_38361E96_C2A6_4991_ACAC_0C359CB3CB75_.wvu.FilterData" localSheetId="0" hidden="1">AnrechnungsFormular!$A$15:$A$59</definedName>
    <definedName name="Z_38361E96_C2A6_4991_ACAC_0C359CB3CB75_.wvu.PrintArea" localSheetId="0" hidden="1">AnrechnungsFormular!$A$1:$K$119</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8" i="28" l="1"/>
  <c r="H2" i="28" l="1"/>
  <c r="G20" i="28" l="1"/>
  <c r="G21" i="28"/>
  <c r="G22" i="28"/>
  <c r="G23" i="28"/>
  <c r="G24" i="28"/>
  <c r="G25" i="28"/>
  <c r="G26" i="28"/>
  <c r="G27" i="28"/>
  <c r="G28" i="28"/>
  <c r="G29" i="28"/>
  <c r="G30" i="28"/>
  <c r="G31" i="28"/>
  <c r="G32" i="28"/>
  <c r="G33" i="28"/>
  <c r="G34" i="28"/>
  <c r="G35" i="28"/>
  <c r="G36" i="28"/>
  <c r="G37" i="28"/>
  <c r="G38" i="28"/>
  <c r="G39" i="28"/>
  <c r="G40" i="28"/>
  <c r="G41" i="28"/>
  <c r="G42" i="28"/>
  <c r="G43" i="28"/>
  <c r="G44" i="28"/>
  <c r="G45" i="28"/>
  <c r="G46" i="28"/>
  <c r="G47" i="28"/>
  <c r="G48" i="28"/>
  <c r="G49" i="28"/>
  <c r="G50" i="28"/>
  <c r="G51" i="28"/>
  <c r="G52" i="28"/>
  <c r="G53" i="28"/>
  <c r="G54" i="28"/>
  <c r="G55"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54" i="28"/>
  <c r="J55" i="28"/>
  <c r="J19" i="28"/>
  <c r="G19" i="28"/>
  <c r="J18" i="28"/>
  <c r="J17" i="28"/>
  <c r="J16" i="28"/>
  <c r="G18" i="28"/>
  <c r="G17" i="28"/>
  <c r="G16" i="28"/>
  <c r="H56" i="28" l="1"/>
  <c r="K16" i="28"/>
  <c r="G57" i="28" l="1"/>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A64" i="28"/>
  <c r="L45" i="27"/>
  <c r="K45" i="27"/>
  <c r="L44" i="27"/>
  <c r="K44" i="27"/>
  <c r="L43" i="27"/>
  <c r="K43" i="27"/>
  <c r="L42" i="27"/>
  <c r="K42" i="27"/>
  <c r="L41" i="27"/>
  <c r="K41" i="27"/>
  <c r="L38" i="27"/>
  <c r="K38" i="27"/>
  <c r="L37" i="27"/>
  <c r="K37" i="27"/>
  <c r="L36" i="27"/>
  <c r="K36" i="27"/>
  <c r="A112" i="28"/>
  <c r="F44" i="28"/>
  <c r="F46" i="28"/>
  <c r="F47" i="28"/>
  <c r="F48" i="28"/>
  <c r="F49" i="28"/>
  <c r="F50" i="28"/>
  <c r="F51" i="28"/>
  <c r="F52" i="28"/>
  <c r="F54" i="28"/>
  <c r="F55" i="28"/>
  <c r="F45" i="28"/>
  <c r="F53" i="28"/>
  <c r="F29" i="28"/>
  <c r="F30" i="28"/>
  <c r="F31" i="28"/>
  <c r="F35" i="28"/>
  <c r="F37" i="28"/>
  <c r="F38" i="28"/>
  <c r="F40" i="28"/>
  <c r="F22" i="28"/>
  <c r="F23" i="28"/>
  <c r="F25" i="28"/>
  <c r="F32" i="28"/>
  <c r="F33" i="28"/>
  <c r="F34" i="28"/>
  <c r="F20" i="28"/>
  <c r="F36" i="28"/>
  <c r="F28" i="28"/>
  <c r="F39" i="28"/>
  <c r="F21" i="28"/>
  <c r="F41" i="28"/>
  <c r="F42" i="28"/>
  <c r="F43" i="28"/>
  <c r="F24" i="28"/>
  <c r="F26" i="28"/>
  <c r="F27" i="28"/>
  <c r="F19" i="28"/>
  <c r="F18" i="28"/>
  <c r="F17" i="28"/>
  <c r="F16" i="28"/>
  <c r="D45" i="27"/>
  <c r="L40" i="27"/>
  <c r="D40" i="27"/>
  <c r="D37" i="27"/>
  <c r="D44" i="27"/>
  <c r="D43" i="27"/>
  <c r="D42" i="27"/>
  <c r="D39" i="27"/>
  <c r="L39" i="27"/>
  <c r="D41" i="27"/>
  <c r="D36" i="27"/>
  <c r="D38" i="27"/>
  <c r="H57" i="28" l="1"/>
  <c r="F15" i="27"/>
  <c r="G15" i="27"/>
  <c r="H15" i="27"/>
  <c r="I15" i="27"/>
  <c r="J15" i="27"/>
  <c r="K15" i="27"/>
  <c r="K46" i="27" l="1"/>
  <c r="L46" i="27"/>
  <c r="K47" i="27"/>
  <c r="L47" i="27"/>
  <c r="P14" i="27"/>
  <c r="O14" i="27"/>
  <c r="N14" i="27"/>
  <c r="M14" i="27"/>
  <c r="E14" i="27"/>
  <c r="D14" i="27"/>
  <c r="C14" i="27"/>
  <c r="B14" i="27"/>
  <c r="D47" i="27"/>
  <c r="K40" i="27"/>
  <c r="D46" i="27"/>
  <c r="K39" i="27"/>
  <c r="I12" i="28" l="1"/>
  <c r="N20" i="27"/>
  <c r="N15" i="27"/>
  <c r="E20" i="27"/>
  <c r="E15" i="27"/>
  <c r="P16" i="27"/>
  <c r="P15" i="27"/>
  <c r="B20" i="27"/>
  <c r="B15" i="27"/>
  <c r="M20" i="27"/>
  <c r="M15" i="27"/>
  <c r="C16" i="27"/>
  <c r="C15" i="27"/>
  <c r="D20" i="27"/>
  <c r="D15" i="27"/>
  <c r="O20" i="27"/>
  <c r="O15" i="27"/>
  <c r="E16" i="27"/>
  <c r="P20" i="27"/>
  <c r="B16" i="27"/>
  <c r="M16" i="27"/>
  <c r="N16" i="27"/>
  <c r="C20" i="27"/>
  <c r="D16" i="27"/>
  <c r="O16" i="27"/>
  <c r="C39" i="27"/>
  <c r="C41" i="27"/>
  <c r="C40" i="27"/>
  <c r="C46" i="27"/>
  <c r="C38" i="27"/>
  <c r="C37" i="27"/>
  <c r="C42" i="27"/>
  <c r="C36" i="27"/>
  <c r="C47" i="27"/>
  <c r="C43" i="27"/>
  <c r="C45" i="27"/>
  <c r="C44" i="27"/>
  <c r="K12" i="28" l="1"/>
  <c r="H59" i="28" s="1"/>
  <c r="F41" i="27"/>
  <c r="F40" i="27"/>
  <c r="F39" i="27"/>
  <c r="F42" i="27"/>
  <c r="F43" i="27"/>
  <c r="F44" i="27"/>
  <c r="F46" i="27"/>
  <c r="F36" i="27"/>
  <c r="F47" i="27"/>
  <c r="F37" i="27"/>
  <c r="F38" i="27"/>
  <c r="F45" i="27"/>
  <c r="I43" i="27" l="1"/>
  <c r="I44" i="27"/>
  <c r="I39" i="27"/>
  <c r="I42" i="27"/>
  <c r="I36" i="27"/>
  <c r="I40" i="27"/>
  <c r="I37" i="27"/>
  <c r="I45" i="27"/>
  <c r="I38" i="27"/>
  <c r="I41" i="27"/>
  <c r="I46" i="27"/>
  <c r="I47" i="27"/>
  <c r="G42" i="27"/>
  <c r="G44" i="27"/>
  <c r="G41" i="27"/>
  <c r="G40" i="27"/>
  <c r="G43" i="27"/>
  <c r="G38" i="27"/>
  <c r="G39" i="27"/>
  <c r="G37" i="27"/>
  <c r="G47" i="27"/>
  <c r="G46" i="27"/>
  <c r="G45" i="27"/>
  <c r="G36" i="27"/>
  <c r="J41" i="27" l="1"/>
  <c r="J45" i="27"/>
  <c r="J44" i="27"/>
  <c r="J36" i="27"/>
  <c r="J38" i="27"/>
  <c r="J37" i="27"/>
  <c r="J40" i="27"/>
  <c r="J42" i="27"/>
  <c r="J39" i="27"/>
  <c r="J43" i="27"/>
  <c r="J46" i="27"/>
  <c r="J47" i="27"/>
  <c r="H43" i="27"/>
  <c r="H38" i="27"/>
  <c r="H44" i="27"/>
  <c r="H46" i="27"/>
  <c r="H40" i="27"/>
  <c r="H42" i="27"/>
  <c r="H47" i="27"/>
  <c r="H37" i="27"/>
  <c r="H45" i="27"/>
  <c r="H41" i="27"/>
  <c r="H36" i="27"/>
  <c r="H39" i="27"/>
</calcChain>
</file>

<file path=xl/sharedStrings.xml><?xml version="1.0" encoding="utf-8"?>
<sst xmlns="http://schemas.openxmlformats.org/spreadsheetml/2006/main" count="4702" uniqueCount="1062">
  <si>
    <t>Pool</t>
  </si>
  <si>
    <t>Prüf.Nr.</t>
  </si>
  <si>
    <t>Credits</t>
  </si>
  <si>
    <t>Begründung</t>
  </si>
  <si>
    <t>Einführung in die Betriebswirtschaftslehre</t>
  </si>
  <si>
    <t>Einführung in die Volkswirtschaftslehre</t>
  </si>
  <si>
    <t>Internes Rechnungswesen</t>
  </si>
  <si>
    <t>Investition und Finanzierung</t>
  </si>
  <si>
    <t>Gesellschaftsrecht</t>
  </si>
  <si>
    <t>Deskriptive Statistik</t>
  </si>
  <si>
    <t>Externes Rechnungswesen</t>
  </si>
  <si>
    <t>Unternehmensführung</t>
  </si>
  <si>
    <t>Mikroökonomik I</t>
  </si>
  <si>
    <t>Mikroökonomik II</t>
  </si>
  <si>
    <t>Makroökonomik I</t>
  </si>
  <si>
    <t>Makroökonomik II</t>
  </si>
  <si>
    <t>Einführung in die Wirtschaftsinformatik</t>
  </si>
  <si>
    <t>Mathematik für Wirtschaftswissenschaftler</t>
  </si>
  <si>
    <t>Induktive Statistik</t>
  </si>
  <si>
    <t>Absatzmarketing</t>
  </si>
  <si>
    <t>Grundzüge der Unternehmensbesteuerung</t>
  </si>
  <si>
    <t>Handelsrecht</t>
  </si>
  <si>
    <t>Einführung in die Energiewirtschaft</t>
  </si>
  <si>
    <t>Einführung in Optionen, Futures und derivative Finanzinstrumente</t>
  </si>
  <si>
    <t>Handelsmanagement und Handelscontrolling</t>
  </si>
  <si>
    <t>Grundlagen des Krankenhausmanagements</t>
  </si>
  <si>
    <t>Organisation</t>
  </si>
  <si>
    <t>Arbeitsrecht I</t>
  </si>
  <si>
    <t>Arbeitsrecht II</t>
  </si>
  <si>
    <t>Gewerblicher Rechtsschutz und Urheberrecht</t>
  </si>
  <si>
    <t>Insolvenzrecht</t>
  </si>
  <si>
    <t>Vertrieb und Wettbewerb</t>
  </si>
  <si>
    <t>Einführung in die experimentelle Wirtschaftsforschung</t>
  </si>
  <si>
    <t>Einführung in die Spieltheorie</t>
  </si>
  <si>
    <t>Europäische Geld- und Währungspolitik</t>
  </si>
  <si>
    <t>Grundlagen der Finanzwissenschaft</t>
  </si>
  <si>
    <t>Monetäre Außenwirtschaft</t>
  </si>
  <si>
    <t>Einführung in die Ökonometrie</t>
  </si>
  <si>
    <t>Wirtschaftsstatistik</t>
  </si>
  <si>
    <t>IT-Management</t>
  </si>
  <si>
    <t>Internationale Rechnungslegung I: Einführung in die Rechnungslegung nach IFRS</t>
  </si>
  <si>
    <t>Internationale Rechnungslegung II: Konzernrechnungslegung</t>
  </si>
  <si>
    <t>Käuferverhalten im Einzelhandel</t>
  </si>
  <si>
    <t>Weltwirtschaftsgeographie</t>
  </si>
  <si>
    <t>Gewinnermittlung und Gewinnermittlungspolitik</t>
  </si>
  <si>
    <t>Wirtschaftsgeographie</t>
  </si>
  <si>
    <t>Marktforschung</t>
  </si>
  <si>
    <t>Fachseminar Marketing und Handel</t>
  </si>
  <si>
    <t>Fachseminar Steuerlehre</t>
  </si>
  <si>
    <t>Fachseminar Internationale Rechnungslegung</t>
  </si>
  <si>
    <t>Fachseminar Finanzwissenschaft</t>
  </si>
  <si>
    <t>Fachseminar Geld und Währung</t>
  </si>
  <si>
    <t>Instrumente des Handelsmarketings</t>
  </si>
  <si>
    <t>Category Management und Shopper Marketing in Theorie und Praxis</t>
  </si>
  <si>
    <t>Enterprise Transformation</t>
  </si>
  <si>
    <t>Fachseminar Ökonometrie</t>
  </si>
  <si>
    <t>Fachseminar Statistik</t>
  </si>
  <si>
    <t>Umweltökonomik und erneuerbare Energien</t>
  </si>
  <si>
    <t>Wettbewerbstheorie und -politik</t>
  </si>
  <si>
    <t>ZEA</t>
  </si>
  <si>
    <t>ZEB</t>
  </si>
  <si>
    <t>Enterprise Systems</t>
  </si>
  <si>
    <t>ZEE</t>
  </si>
  <si>
    <t>Rechtswissenschaft für Ökonomen (Wirtschaftsprivatrecht)</t>
  </si>
  <si>
    <t>Grundlagen des Krankenversicherungsmanagements</t>
  </si>
  <si>
    <t>Praxisprojekt "Apotheke"</t>
  </si>
  <si>
    <t>Praxisprojekt "Category Management"</t>
  </si>
  <si>
    <t>Praxisprojekt "Marketing und Handel I"</t>
  </si>
  <si>
    <t>Praxisprojekt "Marketing und Handel II"</t>
  </si>
  <si>
    <t>Praxisprojekt "Shopper Marketing"</t>
  </si>
  <si>
    <t>Unternehmensmodellierung 1</t>
  </si>
  <si>
    <t>Literaturseminar Energiewirtschaft</t>
  </si>
  <si>
    <t>Straße und Hausnummer,
ggf. Adresszusatz</t>
  </si>
  <si>
    <t>PLZ und Wohnort, ggf. Land</t>
  </si>
  <si>
    <t>Antragsnr.</t>
  </si>
  <si>
    <t>Ich beantrage einen Einstufungsbescheid:                                             (Zutreffendes bitte anklicken)</t>
  </si>
  <si>
    <t>Nachname, Vorname:</t>
  </si>
  <si>
    <t>sowie Folgesemester</t>
  </si>
  <si>
    <r>
      <rPr>
        <b/>
        <vertAlign val="superscript"/>
        <sz val="13"/>
        <rFont val="Calibri"/>
        <family val="2"/>
        <scheme val="minor"/>
      </rPr>
      <t>*</t>
    </r>
    <r>
      <rPr>
        <b/>
        <sz val="13"/>
        <rFont val="Calibri"/>
        <family val="2"/>
        <scheme val="minor"/>
      </rPr>
      <t xml:space="preserve"> hilfsweise: nächstniedrigere Semester</t>
    </r>
  </si>
  <si>
    <t>Rechtsbehelfsbelehrung:</t>
  </si>
  <si>
    <r>
      <t xml:space="preserve">Gegen diese Entscheidung kann </t>
    </r>
    <r>
      <rPr>
        <b/>
        <sz val="13"/>
        <rFont val="Calibri"/>
        <family val="2"/>
        <scheme val="minor"/>
      </rPr>
      <t>innerhalb eines Monats</t>
    </r>
    <r>
      <rPr>
        <sz val="13"/>
        <rFont val="Calibri"/>
        <family val="2"/>
        <scheme val="minor"/>
      </rPr>
      <t xml:space="preserve"> nach Zustellung Klage erhoben werden. Die Klage ist beim Verwaltungsgericht in Gelsenkirchen, Bahnhofsvorplatz 3, 45879 Gelsenkirchen, schriftlich oder zur Niederschrift des Urkundsbeamten der Geschäftsstelle einzulegen.</t>
    </r>
  </si>
  <si>
    <t>Hinweis:</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</si>
  <si>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</si>
  <si>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Mit freundlichen Grüßen</t>
  </si>
  <si>
    <t>__________________________________________</t>
  </si>
  <si>
    <t xml:space="preserve">Die anzuerkennende Leistung bzw. das entsprechende Modul ist keiner Leistung aus dem Modulhandbuch zugeordnet worden. </t>
  </si>
  <si>
    <t>Die eingereichten Unterlagen sind unvollständig und/oder nicht aussagekräftig.</t>
  </si>
  <si>
    <t>Das entsprechende Modul ist nicht Bestandteil des Modulhandbuches des jetzigen Studienganges.</t>
  </si>
  <si>
    <t xml:space="preserve">Der vorliegende Workload oder ECTS-Credit und daher das fachlich einschlägige Grundlagenwissen des anzuerkennenden Modules sind wesentlich ungleich. </t>
  </si>
  <si>
    <t>Das fachlich einschlägige Grundlagenwissen weicht wesentlich von dem entsprechenden Modul des jetzigen Studienganges ab.</t>
  </si>
  <si>
    <t>Die Methodenkompetenzen (Qualifikationsziele) weichen wesentlich von dem entsprechenden Modul des jetzigen Studienganges ab.</t>
  </si>
  <si>
    <t>Es bestehen gravierende Niveauunterschiede zwischen der anzuerkennenden Leistung und dem entsprechenden Modul im jetzigen Studiengang
(z. B. Bachelor-/Mastermodul, anwendungs- bzw. forschungsorientierte Ausrichtung).</t>
  </si>
  <si>
    <t>Die anzuerkennende Leistung enthält aufgrund der Weiterentwicklung des Faches überholtes fachlich einschlägiges Grundlagenwissen.</t>
  </si>
  <si>
    <t>Das Thema der Abschlussarbeit wäre in dieser Form nicht vom Prüfungsausschuss genehmigt worden.</t>
  </si>
  <si>
    <t>Der Wahlpflichtbereich ist bereits ausgeschöpft. Es handelt sich daher um eine Zusatzleistung, welche nach Rechtsauffassung der Stabstelle Justitiariat nicht anerkannt wird.
Die besten Leistungen wurden im Wahlpflichtbereich berücksichtigt.</t>
  </si>
  <si>
    <t>Weitere Gründe für die Nichtanerkennung bzw. Anmerkungen:</t>
  </si>
  <si>
    <t>A</t>
  </si>
  <si>
    <t>B</t>
  </si>
  <si>
    <t>C</t>
  </si>
  <si>
    <t>D</t>
  </si>
  <si>
    <t>E</t>
  </si>
  <si>
    <t>F</t>
  </si>
  <si>
    <t>H</t>
  </si>
  <si>
    <t>J</t>
  </si>
  <si>
    <t>K</t>
  </si>
  <si>
    <t>L</t>
  </si>
  <si>
    <t xml:space="preserve">G
</t>
  </si>
  <si>
    <t xml:space="preserve">I
</t>
  </si>
  <si>
    <t>Nur bei UAR-/Mobilitäts-/Auslandsmodulen: Die anzuerkennende Leistung entspricht nicht dem Profil, der Qualität, den Ausbildungsinhalten, den Kompetenzzielen des Wahlpflichtbereiches.</t>
  </si>
  <si>
    <t>Weitere Gründe für die Nichtanerkennung bzw. Anmerkungen (Punkt K):</t>
  </si>
  <si>
    <t>Header</t>
  </si>
  <si>
    <t>Name</t>
  </si>
  <si>
    <t>Datenbankmanagementsysteme</t>
  </si>
  <si>
    <t>Modelle der Informatik</t>
  </si>
  <si>
    <t>Digital Entrepreneurship</t>
  </si>
  <si>
    <t>Angewandte Marktforschung</t>
  </si>
  <si>
    <t>Ausgewählte Fragestellungen der Internationalen Rechnungslegung</t>
  </si>
  <si>
    <t>Data Science in Marketing und Handel</t>
  </si>
  <si>
    <t>Auslandsmodul BWL (Bachelor BWL)</t>
  </si>
  <si>
    <t>UAR-Modul BWL (Bachelor BWL)</t>
  </si>
  <si>
    <t>Mobilitätsmodul BWL (Bachelor BWL)</t>
  </si>
  <si>
    <t>Amtliche Statistik</t>
  </si>
  <si>
    <t>Einführung in die Gesundheitsökonomik: Theorie und Politik</t>
  </si>
  <si>
    <t>Introductory Labour Economics</t>
  </si>
  <si>
    <t>Auslandsmodul VWL, Recht, Wirtschaftsinformatik, Informatik (Bachelor BWL)</t>
  </si>
  <si>
    <t>UAR-Modul VWL, Recht, Wirtschaftsinformatik, Informatik (Bachelor BWL)</t>
  </si>
  <si>
    <t>Mobilitätsmodul VWL, Recht, Wirtschaftsinformatik, Informatik (Bachelor BWL)</t>
  </si>
  <si>
    <t>Fachseminar Empirische Gesundheitsökonomik</t>
  </si>
  <si>
    <t>Fachseminar Empirische Wirtschaftsforschung</t>
  </si>
  <si>
    <t>Category Management und Shopper Marketing – die Fallstudien</t>
  </si>
  <si>
    <t>Fachseminar Medizinmanagement (Bachelor)</t>
  </si>
  <si>
    <t>Fachseminar Wirtschaftsrecht</t>
  </si>
  <si>
    <t>Fallstudienseminar Digital Startup Camp</t>
  </si>
  <si>
    <t>Fallstudienseminar Internationale Rechnungslegung</t>
  </si>
  <si>
    <t>Category Management und Shopper Marketing – das Praktikum</t>
  </si>
  <si>
    <t>Schlüsselqualifikationen (Bachelor BWL)</t>
  </si>
  <si>
    <t>Studium liberale (Bachelor BWL)</t>
  </si>
  <si>
    <t>Bachelorarbeit (Bachelor BWL)</t>
  </si>
  <si>
    <t>Integration betrieblicher Informationssysteme 2 (IBIS 2)</t>
  </si>
  <si>
    <t>Energie- und Immobilienmanagement</t>
  </si>
  <si>
    <t>Energy Markets and Price Formation</t>
  </si>
  <si>
    <t>Financial Risk Management</t>
  </si>
  <si>
    <t>Gesundheitsökonomische Evaluation und Outcome Research</t>
  </si>
  <si>
    <t>Internationale Rechnungslegung III: Bilanzierung von Unternehmensakquisitionen</t>
  </si>
  <si>
    <t>Internationale Rechnungslegung IV: Kapitalmarktorientierte Unternehmenspublizität</t>
  </si>
  <si>
    <t>Methoden der Ökonometrie</t>
  </si>
  <si>
    <t>Zeitreihenanalyse</t>
  </si>
  <si>
    <t>Dynamische Makroökonomik</t>
  </si>
  <si>
    <t>Entscheidungstheorie</t>
  </si>
  <si>
    <t>Advanced R for Econometricians</t>
  </si>
  <si>
    <t>Applied Labour Economics</t>
  </si>
  <si>
    <t>Current Topics in Empirical Analysis</t>
  </si>
  <si>
    <t>Current Topics in Health Economic Research</t>
  </si>
  <si>
    <t>Econometrics of Electricity Markets</t>
  </si>
  <si>
    <t>Empirie der internationalen Geld- und Finanzmärkte</t>
  </si>
  <si>
    <t>Empirische Bilanzanalyse</t>
  </si>
  <si>
    <t>Empirische Methoden</t>
  </si>
  <si>
    <t>Financial Mathematics</t>
  </si>
  <si>
    <t>Health Care Systems</t>
  </si>
  <si>
    <t>Health Economics: The Demand for Health and Health Care Payments</t>
  </si>
  <si>
    <t>Health Economics: The Provision of Health Care Services and Health Insurance</t>
  </si>
  <si>
    <t>Inequality in Health</t>
  </si>
  <si>
    <t>International Capital Movements: Theory and Econometric Evidence</t>
  </si>
  <si>
    <t>Labour Economics and Public Policy</t>
  </si>
  <si>
    <t>Markt und Gesellschaft – Kritische Perspektiven</t>
  </si>
  <si>
    <t>Migration Economics</t>
  </si>
  <si>
    <t>Mikroökonometrie</t>
  </si>
  <si>
    <t>Multivariate Zeitreihenanalyse</t>
  </si>
  <si>
    <t>Neuere Entwicklungen in der europäischen Makroökonomie</t>
  </si>
  <si>
    <t>Neuere Entwicklungen der Mikroökonomik</t>
  </si>
  <si>
    <t>Recent Developments in Econometrics</t>
  </si>
  <si>
    <t>Soziale Sicherung und Besteuerung: Theorie und Politik</t>
  </si>
  <si>
    <t>Soziale Sicherung und Besteuerung: Empirische Studien</t>
  </si>
  <si>
    <t>Specification and Simulation of General Equilibrium Models</t>
  </si>
  <si>
    <t>Stichprobentheorie</t>
  </si>
  <si>
    <t>Stochastic Simulation</t>
  </si>
  <si>
    <t>Auslandsmodul WP I (Master VWL)</t>
  </si>
  <si>
    <t>UAR-Modul WP I (Master VWL)</t>
  </si>
  <si>
    <t>Mobilitätsmodul WP I (Master VWL)</t>
  </si>
  <si>
    <t>Behavioral Finance</t>
  </si>
  <si>
    <t>Corporate Finance</t>
  </si>
  <si>
    <t>Energy Forecasting Competition</t>
  </si>
  <si>
    <t>Energy Trading</t>
  </si>
  <si>
    <t>Gesundheitspolitik und Gesundheitssystemvergleich</t>
  </si>
  <si>
    <t>Käuferverhalten</t>
  </si>
  <si>
    <t>Portfolio Management</t>
  </si>
  <si>
    <t>Ökonomische Wirkungen der Besteuerung im nationalen Kontext</t>
  </si>
  <si>
    <t>Ökonomische Wirkungen der Besteuerung im internationalen Kontext</t>
  </si>
  <si>
    <t>Steuerrecht als Teil der Marktordnung</t>
  </si>
  <si>
    <t>Structuring and Valuation</t>
  </si>
  <si>
    <t>Auslandsmodul WP II (Master VWL)</t>
  </si>
  <si>
    <t>UAR-Modul WP II (Master VWL)</t>
  </si>
  <si>
    <t>Mobilitätsmodul WP II (Master VWL)</t>
  </si>
  <si>
    <t>Ausgewählte Fragestellungen des Marketings</t>
  </si>
  <si>
    <t>Empirische Studie in Form eines Projekts</t>
  </si>
  <si>
    <t>Fachseminar Gesundheitsökonomik (Master)</t>
  </si>
  <si>
    <t>Fachseminar Health and Development</t>
  </si>
  <si>
    <t>Fachseminar Labour Economics and Public Policy</t>
  </si>
  <si>
    <t>Fachseminar Monetäre Ökonomik</t>
  </si>
  <si>
    <t>Fachseminar Ökonometrische Methoden</t>
  </si>
  <si>
    <t>Fachseminar Ökonometrische Modelle internationaler Wirtschaftsbeziehungen</t>
  </si>
  <si>
    <t>Fachseminar Soziale Sicherung und Besteuerung: Empirische Studien und eigene Projekte</t>
  </si>
  <si>
    <t>Markt- und Unternehmensspiel</t>
  </si>
  <si>
    <t>Projektseminar Experimentelles Marktdesign</t>
  </si>
  <si>
    <t>Statistisches Seminar</t>
  </si>
  <si>
    <t>Wirtschaftstheoretisches Seminar</t>
  </si>
  <si>
    <t>Berufspraktische Tätigkeit</t>
  </si>
  <si>
    <t>Masterarbeit (Master VWL)</t>
  </si>
  <si>
    <t>Auslandsmodul VWL, Statistik und Ökonometrie (Bachelor VWL)</t>
  </si>
  <si>
    <t>UAR-Modul VWL, Statistik und Ökonometrie (Bachelor VWL)</t>
  </si>
  <si>
    <t>Mobilitätsmodul VWL, Statistik und Ökonometrie (Bachelor VWL)</t>
  </si>
  <si>
    <t>Auslandsmodul BWL, Recht, Wirtschaftsinformatik, Informatik (Bachelor VWL)</t>
  </si>
  <si>
    <t>UAR-Modul BWL, Recht, Wirtschaftsinformatik, Informatik (Bachelor VWL)</t>
  </si>
  <si>
    <t>Mobilitätsmodul BWL, Recht, Wirtschaftsinformatik, Informatik (Bachelor VWL)</t>
  </si>
  <si>
    <t>Fachseminar Wirtschaftstheorie</t>
  </si>
  <si>
    <t>Schlüsselqualifikationen (Bachelor VWL)</t>
  </si>
  <si>
    <t>Studium liberale (Bachelor VWL)</t>
  </si>
  <si>
    <t>Bachelorarbeit (Bachelor VWL)</t>
  </si>
  <si>
    <t>Märkte und Unternehmen – eine Einführung</t>
  </si>
  <si>
    <t>Märkte und unternehmerische Verantwortung</t>
  </si>
  <si>
    <t>Auslandsmodul WP I A (Master MuU)</t>
  </si>
  <si>
    <t>UAR-Modul WP I A (Master MuU)</t>
  </si>
  <si>
    <t>Mobilitätsmodul WP I A (Master MuU)</t>
  </si>
  <si>
    <t>Praktische Philosophie</t>
  </si>
  <si>
    <t>Philosophie und Wirtschaftswissenschaft</t>
  </si>
  <si>
    <t>Auslandsmodul WP I B (Master MuU)</t>
  </si>
  <si>
    <t>UAR-Modul WP I B (Master MuU)</t>
  </si>
  <si>
    <t>Mobilitätsmodul WP I B (Master MuU)</t>
  </si>
  <si>
    <t>Arbeitsrecht</t>
  </si>
  <si>
    <t>Raumsysteme und Standorte wirtschaftlicher Aktivitäten – wirtschaftsgeographische Perspektiven</t>
  </si>
  <si>
    <t>Auslandsmodul WP II (Master MuU)</t>
  </si>
  <si>
    <t>UAR-Modul WP II (Master MuU)</t>
  </si>
  <si>
    <t>Mobilitätsmodul WP II (Master MuU)</t>
  </si>
  <si>
    <t>International Business Cultures</t>
  </si>
  <si>
    <t>Key Business Skills</t>
  </si>
  <si>
    <t>Auslandsmodul WP III (Master MuU)</t>
  </si>
  <si>
    <t>UAR-Modul WP III (Master MuU)</t>
  </si>
  <si>
    <t>Mobilitätsmodul WP III (Master MuU)</t>
  </si>
  <si>
    <t>Selected Topics in Empirical Capital Market Research</t>
  </si>
  <si>
    <t>Selected Topics in Risk Management</t>
  </si>
  <si>
    <t>Trading Room</t>
  </si>
  <si>
    <t>Masterarbeit (Master MuU)</t>
  </si>
  <si>
    <t>Einführung in das Medizinmanagement</t>
  </si>
  <si>
    <t>Wissenschaftstheorie und Forschungsmethodik</t>
  </si>
  <si>
    <t>Medizinische Systeme und Methoden A</t>
  </si>
  <si>
    <t>Medizinische Systeme und Methoden B</t>
  </si>
  <si>
    <t>Medizinische Systeme und Methoden C</t>
  </si>
  <si>
    <t>Management im Krankenhaus</t>
  </si>
  <si>
    <t>Praxis der Vertragsgestaltung einer Krankenversicherung</t>
  </si>
  <si>
    <t>Praxis des Managements auf dem Arzneimittelmarkt</t>
  </si>
  <si>
    <t>Qualitäts- und Risikomanagement im Gesundheitswesen</t>
  </si>
  <si>
    <t>ZMA</t>
  </si>
  <si>
    <t>Medizinrecht</t>
  </si>
  <si>
    <t>Ethik, Praktische Philosophie</t>
  </si>
  <si>
    <t>Politikwissenschaft</t>
  </si>
  <si>
    <t>Health Care Informatics and Technology Assessment A</t>
  </si>
  <si>
    <t>Health Care Informatics and Technology Assessment B</t>
  </si>
  <si>
    <t>Fachseminar Medizinmanagement (Master)</t>
  </si>
  <si>
    <t>Masterarbeit (Master MedMan)</t>
  </si>
  <si>
    <t>Allgemeine Wirtschaftsdidaktik II</t>
  </si>
  <si>
    <t>Praxissemester: Schule und Unterricht forschend verstehen (Hier: Wirtschaftsdidaktische Begleitveranstaltung)</t>
  </si>
  <si>
    <t>Fächerübergreifendes Begleitmodul zur Masterarbeit (Hier: Allgemeine Wirtschaftsdidaktik III)</t>
  </si>
  <si>
    <t>Masterarbeit (Master LA WiWi BK)</t>
  </si>
  <si>
    <t>Allgemeine Wirtschaftsdidaktik I</t>
  </si>
  <si>
    <t>Berufsfeldpraktikum</t>
  </si>
  <si>
    <t>Bachelorarbeit (Bachelor LA WiWi BK)</t>
  </si>
  <si>
    <t>Fächerübergreifendes Begleitmodul zur Masterarbeit (MA-Arbeit in den BiWi)</t>
  </si>
  <si>
    <t>Seminar Wirtschaftsinformatik</t>
  </si>
  <si>
    <t>Spezielle Wirtschaftsdidaktik</t>
  </si>
  <si>
    <t>Praxissemester: Schule und Unterricht forschend verstehen (Hier: Wirtschaftsdidaktische Begleitveranstaltung der kleinen beruflichen Fachrichtung)</t>
  </si>
  <si>
    <t>Masterarbeit (Master LA gbf/kbF BK)</t>
  </si>
  <si>
    <t>Bachelorarbeit (Bachelor LA gbF/kbF BK)</t>
  </si>
  <si>
    <t>Auslandsmodul VWL (Master GÖMIK)</t>
  </si>
  <si>
    <t>UAR-Modul VWL (Master GÖMIK)</t>
  </si>
  <si>
    <t>Mobilitätsmodul VWL (Master GÖMIK)</t>
  </si>
  <si>
    <t>Auslandsmodul BWL (Master GÖMIK)</t>
  </si>
  <si>
    <t>UAR-Modul BWL (Master GÖMIK)</t>
  </si>
  <si>
    <t>Mobilitätsmodul BWL (Master GÖMIK)</t>
  </si>
  <si>
    <t>Auslandsmodul Medizinmanagement (Master GÖMIK)</t>
  </si>
  <si>
    <t>UAR-Modul Medizinmanagement (Master GÖMIK)</t>
  </si>
  <si>
    <t>Mobilitätsmodul Medizinmanagement (Master GÖMIK)</t>
  </si>
  <si>
    <t>Masterarbeit (Master GÖMIK)</t>
  </si>
  <si>
    <t>Quantitative Climate Finance</t>
  </si>
  <si>
    <t>Energietechnik</t>
  </si>
  <si>
    <t>Auslandsmodul (Master EaF)</t>
  </si>
  <si>
    <t>UAR-Modul (Master EaF)</t>
  </si>
  <si>
    <t>Mobilitätsmodul (Master EaF)</t>
  </si>
  <si>
    <t>Masterarbeit (Master BWL - Energy &amp; Finance)</t>
  </si>
  <si>
    <t>Modul ID</t>
  </si>
  <si>
    <t>10022</t>
  </si>
  <si>
    <t>10003</t>
  </si>
  <si>
    <t>10019</t>
  </si>
  <si>
    <t>10048</t>
  </si>
  <si>
    <t>10016</t>
  </si>
  <si>
    <t>10237</t>
  </si>
  <si>
    <t>10037</t>
  </si>
  <si>
    <t>96216</t>
  </si>
  <si>
    <t>91090</t>
  </si>
  <si>
    <t>10189</t>
  </si>
  <si>
    <t>10034</t>
  </si>
  <si>
    <t>10035</t>
  </si>
  <si>
    <t>90092</t>
  </si>
  <si>
    <t>10061</t>
  </si>
  <si>
    <t>10036</t>
  </si>
  <si>
    <t>10039</t>
  </si>
  <si>
    <t>10107</t>
  </si>
  <si>
    <t>10021</t>
  </si>
  <si>
    <t>10064</t>
  </si>
  <si>
    <t>10177</t>
  </si>
  <si>
    <t>10168</t>
  </si>
  <si>
    <t>95014</t>
  </si>
  <si>
    <t>10072</t>
  </si>
  <si>
    <t>10078</t>
  </si>
  <si>
    <t>90053</t>
  </si>
  <si>
    <t>90054</t>
  </si>
  <si>
    <t>10239</t>
  </si>
  <si>
    <t>10052</t>
  </si>
  <si>
    <t>10053</t>
  </si>
  <si>
    <t>10056</t>
  </si>
  <si>
    <t>10043</t>
  </si>
  <si>
    <t>10305</t>
  </si>
  <si>
    <t>10209</t>
  </si>
  <si>
    <t>10050</t>
  </si>
  <si>
    <t>10179</t>
  </si>
  <si>
    <t>95015</t>
  </si>
  <si>
    <t>10155</t>
  </si>
  <si>
    <t>10157</t>
  </si>
  <si>
    <t>10159</t>
  </si>
  <si>
    <t>10160</t>
  </si>
  <si>
    <t>10103</t>
  </si>
  <si>
    <t>10331</t>
  </si>
  <si>
    <t>10193</t>
  </si>
  <si>
    <t>10101</t>
  </si>
  <si>
    <t>10229</t>
  </si>
  <si>
    <t>10011</t>
  </si>
  <si>
    <t>10008</t>
  </si>
  <si>
    <t>10196</t>
  </si>
  <si>
    <t>10162</t>
  </si>
  <si>
    <t>10028</t>
  </si>
  <si>
    <t>90038</t>
  </si>
  <si>
    <t>96193</t>
  </si>
  <si>
    <t>91414</t>
  </si>
  <si>
    <t>90203</t>
  </si>
  <si>
    <t>95011</t>
  </si>
  <si>
    <t>95013</t>
  </si>
  <si>
    <t>10010</t>
  </si>
  <si>
    <t>90077</t>
  </si>
  <si>
    <t>90502</t>
  </si>
  <si>
    <t>90079</t>
  </si>
  <si>
    <t>90015</t>
  </si>
  <si>
    <t>90016</t>
  </si>
  <si>
    <t>96213</t>
  </si>
  <si>
    <t>96202</t>
  </si>
  <si>
    <t>95012</t>
  </si>
  <si>
    <t>90102</t>
  </si>
  <si>
    <t>90059</t>
  </si>
  <si>
    <t>95016</t>
  </si>
  <si>
    <t>10330</t>
  </si>
  <si>
    <t>96221</t>
  </si>
  <si>
    <t>90048</t>
  </si>
  <si>
    <t>96217</t>
  </si>
  <si>
    <t>10329</t>
  </si>
  <si>
    <t>24041</t>
  </si>
  <si>
    <t>90503</t>
  </si>
  <si>
    <t>90072</t>
  </si>
  <si>
    <t>10175</t>
  </si>
  <si>
    <t>10156</t>
  </si>
  <si>
    <t>96199</t>
  </si>
  <si>
    <t>96197</t>
  </si>
  <si>
    <t>96196</t>
  </si>
  <si>
    <t>96183</t>
  </si>
  <si>
    <t>90062</t>
  </si>
  <si>
    <t>96200</t>
  </si>
  <si>
    <t>90003</t>
  </si>
  <si>
    <t>90095</t>
  </si>
  <si>
    <t>90067</t>
  </si>
  <si>
    <t>90006</t>
  </si>
  <si>
    <t>90064</t>
  </si>
  <si>
    <t>90030</t>
  </si>
  <si>
    <t>90109</t>
  </si>
  <si>
    <t>Einstufung in höhere Fachsemester</t>
  </si>
  <si>
    <t>Berechnungshilfe für die Einstufung in höhere Fachsemester gem. UDE-Auslegung des § 63a Abs. 4 HG</t>
  </si>
  <si>
    <t>Anzahl der anerkannten Credits multipliziert mit der Regelstudienzeit und dividiert durch die Gesamtsumme der Credits des Studiengangs. Das Ergebnis wird bei einer Nachkommastelle kleiner als fünf auf ganze Semester abgerundet, ansonsten wird auf ganze Semester abgerundet. Es wird in das nächst höhere Fachsemester eingestuft (Ergebnis + 1 Semester).</t>
  </si>
  <si>
    <t>Zur Berechnung bitte anerkannt Credits eingeben:</t>
  </si>
  <si>
    <t>Studiengang:</t>
  </si>
  <si>
    <t>Bachelor</t>
  </si>
  <si>
    <t>Master</t>
  </si>
  <si>
    <t>(nicht Lehramt)</t>
  </si>
  <si>
    <t>Lehramt (1 Fach)</t>
  </si>
  <si>
    <t>Lehramt gbF</t>
  </si>
  <si>
    <t>Lehramt kbF</t>
  </si>
  <si>
    <t>RegelstudienzeitFaktor:</t>
  </si>
  <si>
    <t>Gesamtumfang:</t>
  </si>
  <si>
    <t>Einstufungsfaktor:</t>
  </si>
  <si>
    <t>CreditsFaktorisiert</t>
  </si>
  <si>
    <t>Fachsemester in das eingestuft wird:</t>
  </si>
  <si>
    <t>Anmerkung Lehramt I: Berufsfeldpraktikum (6 Credits) und Bachelor-Arbeit (8 Credits) im Bachelor bzw. Praxissemester (25 Credits) und Master-Arbeit (20 Credits) im Master werden nicht in die Berechnung zur Einstufung mit einbezogen</t>
  </si>
  <si>
    <t>Anmerkung Lehramt II: Die Einstufung erfolgt gem. Gesamtumfang des Fachs unabhängig von der Verteilung der Credits gem. Studienverlaufsplan</t>
  </si>
  <si>
    <t>Anmerkung LA gbF mit kbF: Die Credits für die große und die kleine berufliche Fachrichtung sind getrennt zu behandeln</t>
  </si>
  <si>
    <t>Anmerkung LA Bachelor kbF: Die Einstufung erfolgt gem. Studienbeginn nach Studienverlaufsplan zum 3. FS</t>
  </si>
  <si>
    <t>StudiengangsName optional; StudiengangsTyp bitte anhand der Spalte oben eintragen</t>
  </si>
  <si>
    <t>Studiengangkürzel</t>
  </si>
  <si>
    <t>StudiengangsTyp</t>
  </si>
  <si>
    <t>Spalte5</t>
  </si>
  <si>
    <t>Spalte4</t>
  </si>
  <si>
    <t>Spalte3</t>
  </si>
  <si>
    <t>Spalte2</t>
  </si>
  <si>
    <t>Spalte1</t>
  </si>
  <si>
    <t>EinstufungsFaktorKBF</t>
  </si>
  <si>
    <t>FachsemestermodifikatorKBF</t>
  </si>
  <si>
    <t>BWL Bachelor 2006-V2013</t>
  </si>
  <si>
    <t>BWL EaF Master 2015</t>
  </si>
  <si>
    <t>M</t>
  </si>
  <si>
    <t>GOEMIK Master 2016</t>
  </si>
  <si>
    <t>O</t>
  </si>
  <si>
    <t>N</t>
  </si>
  <si>
    <t>LA WiWi BK Bachelor 2011-V2013</t>
  </si>
  <si>
    <t>LA WiWi BK Master 2014</t>
  </si>
  <si>
    <t>MedMan MedGW Master 2014</t>
  </si>
  <si>
    <t>MedMan WiWi Master 2014</t>
  </si>
  <si>
    <t>MuU Master 2013</t>
  </si>
  <si>
    <t>VWL Bachelor 2013</t>
  </si>
  <si>
    <t>VWL Master 2009-V2013</t>
  </si>
  <si>
    <t xml:space="preserve">M
</t>
  </si>
  <si>
    <t>Nur bei Berufsfeldpraktikum, Praxissemester und Abschlussarbeit: Die Leistung wird anerkannt. Allerdings werden diese Credits nicht der beruflichen Fachrichtung zugeordnet und daher nicht bei der Einstufung berücksichtigt.</t>
  </si>
  <si>
    <t>Die Leistung wird anerkannt. Allerdings wird die Leistung der kleinen beruflichen Fachrichtung zugeordnet und daher nicht bei der Einstufung berücksichtigt.</t>
  </si>
  <si>
    <t>Basis-Einstufungs-Fachsemester</t>
  </si>
  <si>
    <t>Semesterumfang in CP:</t>
  </si>
  <si>
    <t>SemesterUmfang</t>
  </si>
  <si>
    <t>Semesterumfang für Anrechnungen</t>
  </si>
  <si>
    <t>10234</t>
  </si>
  <si>
    <t>ERG</t>
  </si>
  <si>
    <t>10000</t>
  </si>
  <si>
    <t>10013</t>
  </si>
  <si>
    <t>10014</t>
  </si>
  <si>
    <t>10236</t>
  </si>
  <si>
    <t>10009</t>
  </si>
  <si>
    <t>10235</t>
  </si>
  <si>
    <t>10012</t>
  </si>
  <si>
    <t>10015</t>
  </si>
  <si>
    <t>71035</t>
  </si>
  <si>
    <t>10067</t>
  </si>
  <si>
    <t>10073</t>
  </si>
  <si>
    <t>10023</t>
  </si>
  <si>
    <t>10169</t>
  </si>
  <si>
    <t>10240</t>
  </si>
  <si>
    <t>90051</t>
  </si>
  <si>
    <t>10070</t>
  </si>
  <si>
    <t>90090</t>
  </si>
  <si>
    <t>GBF</t>
  </si>
  <si>
    <t>9802</t>
  </si>
  <si>
    <t>90201</t>
  </si>
  <si>
    <t>90208</t>
  </si>
  <si>
    <t>90058</t>
  </si>
  <si>
    <t>90057</t>
  </si>
  <si>
    <t>90103</t>
  </si>
  <si>
    <t>91310</t>
  </si>
  <si>
    <t>90104</t>
  </si>
  <si>
    <t>90204</t>
  </si>
  <si>
    <t>10167</t>
  </si>
  <si>
    <t>90011</t>
  </si>
  <si>
    <t>94791</t>
  </si>
  <si>
    <t>94891</t>
  </si>
  <si>
    <t>91303</t>
  </si>
  <si>
    <t>96194</t>
  </si>
  <si>
    <t>96195</t>
  </si>
  <si>
    <t>91106</t>
  </si>
  <si>
    <t>96207</t>
  </si>
  <si>
    <t>96192</t>
  </si>
  <si>
    <t>90021</t>
  </si>
  <si>
    <t>95017</t>
  </si>
  <si>
    <t>90704</t>
  </si>
  <si>
    <t>90094</t>
  </si>
  <si>
    <t>GMG</t>
  </si>
  <si>
    <t>9800</t>
  </si>
  <si>
    <t>10243</t>
  </si>
  <si>
    <t>10063</t>
  </si>
  <si>
    <t>10238</t>
  </si>
  <si>
    <t>90135</t>
  </si>
  <si>
    <t>90145</t>
  </si>
  <si>
    <t>90151</t>
  </si>
  <si>
    <t>90211</t>
  </si>
  <si>
    <t>91415</t>
  </si>
  <si>
    <t>90505</t>
  </si>
  <si>
    <t>10074</t>
  </si>
  <si>
    <t>10077</t>
  </si>
  <si>
    <t>10247</t>
  </si>
  <si>
    <t>90140</t>
  </si>
  <si>
    <t>90148</t>
  </si>
  <si>
    <t>90154</t>
  </si>
  <si>
    <t>10090</t>
  </si>
  <si>
    <t>10245</t>
  </si>
  <si>
    <t>2310</t>
  </si>
  <si>
    <t>2320</t>
  </si>
  <si>
    <t>90017</t>
  </si>
  <si>
    <t>96162</t>
  </si>
  <si>
    <t>96163</t>
  </si>
  <si>
    <t>91200</t>
  </si>
  <si>
    <t>96160</t>
  </si>
  <si>
    <t>EFI</t>
  </si>
  <si>
    <t>2100</t>
  </si>
  <si>
    <t>96180</t>
  </si>
  <si>
    <t>90405</t>
  </si>
  <si>
    <t>90406</t>
  </si>
  <si>
    <t>96218</t>
  </si>
  <si>
    <t>94991</t>
  </si>
  <si>
    <t>95001</t>
  </si>
  <si>
    <t>65007</t>
  </si>
  <si>
    <t>95022</t>
  </si>
  <si>
    <t>71003</t>
  </si>
  <si>
    <t>71009</t>
  </si>
  <si>
    <t>10176</t>
  </si>
  <si>
    <t>95010</t>
  </si>
  <si>
    <t>71030</t>
  </si>
  <si>
    <t>71007</t>
  </si>
  <si>
    <t>ZAC</t>
  </si>
  <si>
    <t>ZBD</t>
  </si>
  <si>
    <t>90024</t>
  </si>
  <si>
    <t>90027</t>
  </si>
  <si>
    <t>90023</t>
  </si>
  <si>
    <t>90025</t>
  </si>
  <si>
    <t>1913</t>
  </si>
  <si>
    <t>1914</t>
  </si>
  <si>
    <t>94201</t>
  </si>
  <si>
    <t>11064</t>
  </si>
  <si>
    <t>90020</t>
  </si>
  <si>
    <t>94211</t>
  </si>
  <si>
    <t>90101</t>
  </si>
  <si>
    <t>95020</t>
  </si>
  <si>
    <t>90402</t>
  </si>
  <si>
    <t>90412</t>
  </si>
  <si>
    <t>94301</t>
  </si>
  <si>
    <t>94401</t>
  </si>
  <si>
    <t>95021</t>
  </si>
  <si>
    <t>MUN</t>
  </si>
  <si>
    <t>31970</t>
  </si>
  <si>
    <t>21111</t>
  </si>
  <si>
    <t>10241</t>
  </si>
  <si>
    <t>33970</t>
  </si>
  <si>
    <t>10211</t>
  </si>
  <si>
    <t>30000</t>
  </si>
  <si>
    <t>21247</t>
  </si>
  <si>
    <t>21271</t>
  </si>
  <si>
    <t>21261</t>
  </si>
  <si>
    <t>21351</t>
  </si>
  <si>
    <t>21371</t>
  </si>
  <si>
    <t>21361</t>
  </si>
  <si>
    <t>24021</t>
  </si>
  <si>
    <t>LA gbF kbF BK Bachelor 2011</t>
  </si>
  <si>
    <t>LA gbF kbF BK Master 2014</t>
  </si>
  <si>
    <t>AnsprechpartnerZPA</t>
  </si>
  <si>
    <t>Causality and Programme Evaluation</t>
  </si>
  <si>
    <t>Einführung in das Software Engineering</t>
  </si>
  <si>
    <t>Organizational Behavior – Verhalten in Organisationen</t>
  </si>
  <si>
    <t>Computergestützte Methoden</t>
  </si>
  <si>
    <t>Einführung in die Gesundheitsökonomik: Empirische Studien</t>
  </si>
  <si>
    <t>Fachseminar Gesundheitsökonomik (Bachelor)</t>
  </si>
  <si>
    <t>021</t>
  </si>
  <si>
    <t>BFP</t>
  </si>
  <si>
    <t>P1</t>
  </si>
  <si>
    <t>9801</t>
  </si>
  <si>
    <t>184</t>
  </si>
  <si>
    <t>175</t>
  </si>
  <si>
    <r>
      <t xml:space="preserve">E-Mail-Adresse, Telefonnnummer:
</t>
    </r>
    <r>
      <rPr>
        <b/>
        <sz val="8"/>
        <rFont val="Calibri"/>
        <family val="2"/>
        <scheme val="minor"/>
      </rPr>
      <t>(falls vorhanden UDE-E-Mail-Adresse)</t>
    </r>
  </si>
  <si>
    <t>@stud.uni-due.de</t>
  </si>
  <si>
    <t>Prüfungsauschuss</t>
  </si>
  <si>
    <t>VorsitzendePA</t>
  </si>
  <si>
    <t>Univ.-Prof. Dr. J. Wasem</t>
  </si>
  <si>
    <t>Der Vorsitzende des Prüfungsauschusses Wirtschaftswissenschaften</t>
  </si>
  <si>
    <t>Univ.-Prof. Dr. W. Hamann</t>
  </si>
  <si>
    <t>(Unterschrift)</t>
  </si>
  <si>
    <t>Univ.-Prof. Dr. W. Hamann, i. V. AkadOR B. Tasche</t>
  </si>
  <si>
    <t>Univ.-Prof. Dr. J. Wasem, i. V. AkadOR B. Tasche</t>
  </si>
  <si>
    <t>Requirements Engineering</t>
  </si>
  <si>
    <t>Einführung in die Programmierung</t>
  </si>
  <si>
    <t>10007</t>
  </si>
  <si>
    <t>Entrepreneurship with Purpose</t>
  </si>
  <si>
    <t>Asset Management</t>
  </si>
  <si>
    <t>Digital Finance</t>
  </si>
  <si>
    <t>96225</t>
  </si>
  <si>
    <t>Finanzwissenschaftliche Steuerlehre</t>
  </si>
  <si>
    <t>Der Vorsitzende des Prüfungsauschusses Medizinmanagement</t>
  </si>
  <si>
    <r>
      <t>vorheriges Studium:</t>
    </r>
    <r>
      <rPr>
        <b/>
        <vertAlign val="superscript"/>
        <sz val="12"/>
        <rFont val="Calibri"/>
        <family val="2"/>
        <scheme val="minor"/>
      </rPr>
      <t>1</t>
    </r>
  </si>
  <si>
    <t>Universität Duisburg-Essen, Deutschland</t>
  </si>
  <si>
    <t>Matrikelnummer:</t>
  </si>
  <si>
    <t>ZEA10015</t>
  </si>
  <si>
    <t>HIS exam ID</t>
  </si>
  <si>
    <t>Verantwortlich</t>
  </si>
  <si>
    <t>ZEB10236</t>
  </si>
  <si>
    <t>ZEB10234</t>
  </si>
  <si>
    <t>ZEB10007</t>
  </si>
  <si>
    <t>ZEB10048</t>
  </si>
  <si>
    <t>ZEB10008</t>
  </si>
  <si>
    <t>ZEB10009</t>
  </si>
  <si>
    <t>ZEB10011</t>
  </si>
  <si>
    <t>ZEE10043</t>
  </si>
  <si>
    <t>ZEE62021</t>
  </si>
  <si>
    <t>62021</t>
  </si>
  <si>
    <t>ZEE10209</t>
  </si>
  <si>
    <t>ZEE10050</t>
  </si>
  <si>
    <t>ERG10000</t>
  </si>
  <si>
    <t>Bachelorarbeit, 6. Fachsemester, Pflicht</t>
  </si>
  <si>
    <t>Pflichtbereich Allgemeinbildende Grundlagen, 1. Fachsemester, Pflicht</t>
  </si>
  <si>
    <t>ZEB10022</t>
  </si>
  <si>
    <t>Hein</t>
  </si>
  <si>
    <t>Pflichtbereich Ökonomie, 1.-3. Fachsemester, Pflicht</t>
  </si>
  <si>
    <t>ZEB10003</t>
  </si>
  <si>
    <t>Hanck</t>
  </si>
  <si>
    <t>ZEB10019</t>
  </si>
  <si>
    <t>Hamann</t>
  </si>
  <si>
    <t>Pflichtbereich Betriebswirtschaftslehre, 1.-3. Fachsemester, Pflicht</t>
  </si>
  <si>
    <t>Weber</t>
  </si>
  <si>
    <t>Kasperzak</t>
  </si>
  <si>
    <t>Schmiel</t>
  </si>
  <si>
    <t>Schröder</t>
  </si>
  <si>
    <t>Jacobs</t>
  </si>
  <si>
    <t>Ahrens</t>
  </si>
  <si>
    <t>Pflichtbereich Volkswirtschaftslehre, 1.-2. Fachsemester, Pflicht</t>
  </si>
  <si>
    <t>ZEA10235</t>
  </si>
  <si>
    <t>Rau</t>
  </si>
  <si>
    <t>ZEA10012</t>
  </si>
  <si>
    <t>Amann</t>
  </si>
  <si>
    <t>ZEA10014</t>
  </si>
  <si>
    <t>Lamla, Clausen</t>
  </si>
  <si>
    <t>Pflichtbereich Wirtschaftsinformatik, 1. Fachsemester, Pflicht</t>
  </si>
  <si>
    <t>ZEB10016</t>
  </si>
  <si>
    <t>Eicker</t>
  </si>
  <si>
    <t>Anwendungsgebiete der Wirtschaftsinformatik, 2. Fachsemester, Wahlpflicht</t>
  </si>
  <si>
    <t>ZEE62030</t>
  </si>
  <si>
    <t>62030</t>
  </si>
  <si>
    <t>Digital Business-Grundlagen</t>
  </si>
  <si>
    <t>Schaarschmidt</t>
  </si>
  <si>
    <t>Schütte</t>
  </si>
  <si>
    <t>ZEA10021</t>
  </si>
  <si>
    <t>Behr</t>
  </si>
  <si>
    <t>ZEB10237</t>
  </si>
  <si>
    <t>Vertiefungsbereich Betriebswirtschaftslehre, 4.-6. Fachsemester, Wahlpflicht</t>
  </si>
  <si>
    <t>ZEB10037</t>
  </si>
  <si>
    <t>ZEB96216</t>
  </si>
  <si>
    <t>ZEB91090</t>
  </si>
  <si>
    <t>Business Model Innovation, Entrepreneurship, &amp; AI</t>
  </si>
  <si>
    <t>ZEB10243</t>
  </si>
  <si>
    <t>ZEB10013</t>
  </si>
  <si>
    <t>ZEB10023</t>
  </si>
  <si>
    <t>Kiesel</t>
  </si>
  <si>
    <t>ZEB10189</t>
  </si>
  <si>
    <t>ZEB10034</t>
  </si>
  <si>
    <t>Wasem</t>
  </si>
  <si>
    <t>ZEB10035</t>
  </si>
  <si>
    <t>ZEB10169</t>
  </si>
  <si>
    <t>ZEB10240</t>
  </si>
  <si>
    <t>ZEB90090</t>
  </si>
  <si>
    <t>ZEB90092</t>
  </si>
  <si>
    <t>ZEB90051</t>
  </si>
  <si>
    <t>KI in den Wirtschaftswissenschaften</t>
  </si>
  <si>
    <t>Ziel</t>
  </si>
  <si>
    <t>ZEB10061</t>
  </si>
  <si>
    <t>ZEB10036</t>
  </si>
  <si>
    <t>Shkrabaliuk</t>
  </si>
  <si>
    <t>ZEB10039</t>
  </si>
  <si>
    <t>Personalmanagement</t>
  </si>
  <si>
    <t>Danilov</t>
  </si>
  <si>
    <t>ZEB96207</t>
  </si>
  <si>
    <t>ZEB10162</t>
  </si>
  <si>
    <t>ZEB10107</t>
  </si>
  <si>
    <t>ZEB10021</t>
  </si>
  <si>
    <t>ZEB10064</t>
  </si>
  <si>
    <t>ZEB10177</t>
  </si>
  <si>
    <t>ZEB10168</t>
  </si>
  <si>
    <t>Juchelka</t>
  </si>
  <si>
    <t>ZEB10238</t>
  </si>
  <si>
    <t>Mobilitätsfenster BWL, 4.-5. Fachsemester, Wahlpflicht</t>
  </si>
  <si>
    <t>ZEB90135</t>
  </si>
  <si>
    <t>ZEB90145</t>
  </si>
  <si>
    <t>ZEB90151</t>
  </si>
  <si>
    <t>Vertiefungsbereich Volkswirtschaftslehre, 4.-6. Fachsemester, Wahlpflicht</t>
  </si>
  <si>
    <t>ZEA90211</t>
  </si>
  <si>
    <t>ZEA91415</t>
  </si>
  <si>
    <t>Economics of European Integration</t>
  </si>
  <si>
    <t>Clausen</t>
  </si>
  <si>
    <t>ZEA10063</t>
  </si>
  <si>
    <t>Altmann</t>
  </si>
  <si>
    <t>Karlsson</t>
  </si>
  <si>
    <t>ZEA10067</t>
  </si>
  <si>
    <t>ZEA10073</t>
  </si>
  <si>
    <t>ZEA10064</t>
  </si>
  <si>
    <t>ZEA90505</t>
  </si>
  <si>
    <t>Lamla</t>
  </si>
  <si>
    <t>ZEA96225</t>
  </si>
  <si>
    <t>Strohmaier</t>
  </si>
  <si>
    <t>ZEA10070</t>
  </si>
  <si>
    <t>ZEA95014</t>
  </si>
  <si>
    <t>Kühnle</t>
  </si>
  <si>
    <t>Kausalanalyse</t>
  </si>
  <si>
    <t>ZEA10013</t>
  </si>
  <si>
    <t>ZEA10072</t>
  </si>
  <si>
    <t>ZEA10074</t>
  </si>
  <si>
    <t>Reale Außenwirtschaft</t>
  </si>
  <si>
    <t>ZEA10077</t>
  </si>
  <si>
    <t>ZEA10078</t>
  </si>
  <si>
    <t>Vertiefungsbereich Rechtswissenschaft, 4.-6. Fachsemester, Wahlpflicht</t>
  </si>
  <si>
    <t>ZEB90053</t>
  </si>
  <si>
    <t>ZEB90054</t>
  </si>
  <si>
    <t>ZEB10239</t>
  </si>
  <si>
    <t>ZEB10052</t>
  </si>
  <si>
    <t>ZEB10053</t>
  </si>
  <si>
    <t>ZEB10056</t>
  </si>
  <si>
    <t>Vertiefungsbereich Wirtschaftsinformatik, 4.-6. Fachsemester, Wahlpflicht</t>
  </si>
  <si>
    <t>Rothe</t>
  </si>
  <si>
    <t>ZEE10247</t>
  </si>
  <si>
    <t>ZEE10305</t>
  </si>
  <si>
    <t>Ahlemann</t>
  </si>
  <si>
    <t>Frank</t>
  </si>
  <si>
    <t>Vertiefungsbereich Informatik, 4.-6. Fachsemester, Wahlpflicht</t>
  </si>
  <si>
    <t>Gruhn</t>
  </si>
  <si>
    <t>Marrón</t>
  </si>
  <si>
    <t>Pohl</t>
  </si>
  <si>
    <t>Mobilitätsfenster VWL, Recht, Wirtschaftsinformatik, Informatik, 4.-5. Fachsemester, Wahlpflicht</t>
  </si>
  <si>
    <t>ZEB90140</t>
  </si>
  <si>
    <t>Amann, Hamann, Schütte, Gruhn</t>
  </si>
  <si>
    <t>ZEB90148</t>
  </si>
  <si>
    <t>ZEB90154</t>
  </si>
  <si>
    <t>Vertiefungsbereich Zusatzseminar, 4.-6. Fachsemester, Wahlpflicht</t>
  </si>
  <si>
    <t>ZEA10179</t>
  </si>
  <si>
    <t>ZEA95015</t>
  </si>
  <si>
    <t>Otten</t>
  </si>
  <si>
    <t>ZEA10155</t>
  </si>
  <si>
    <t>ZEA10157</t>
  </si>
  <si>
    <t>Fachseminar Internationale Wirtschaftsbeziehungen</t>
  </si>
  <si>
    <t>ZEA10159</t>
  </si>
  <si>
    <t>ZEA10160</t>
  </si>
  <si>
    <t>Seminarbereich, 4.-6. Fachsemester, Pflicht</t>
  </si>
  <si>
    <t>ZEA10090</t>
  </si>
  <si>
    <t>ZEB10329</t>
  </si>
  <si>
    <t>Data Science in Energy and Environment</t>
  </si>
  <si>
    <t>ZEB10103</t>
  </si>
  <si>
    <t>Fachseminar Arbeit, Personal und Organisation</t>
  </si>
  <si>
    <t>ZEB10331</t>
  </si>
  <si>
    <t>Fachseminar Finanzwirtschaft</t>
  </si>
  <si>
    <t>ZEB10193</t>
  </si>
  <si>
    <t>ZEB10101</t>
  </si>
  <si>
    <t>ZEB10229</t>
  </si>
  <si>
    <t>Fachseminar Energiemarktmodellierung mit Python</t>
  </si>
  <si>
    <t>Python in der Energiewirtschaft – Grundlagen</t>
  </si>
  <si>
    <t>Praktikum, 4.-5. Fachsemester, Wahlpflicht</t>
  </si>
  <si>
    <t>ZEB10245</t>
  </si>
  <si>
    <t>Schlüsselqualifikationen, 4.-6. Fachsemester, Pflicht</t>
  </si>
  <si>
    <t>ERG2310</t>
  </si>
  <si>
    <t>Studium liberale, 4.-6. Fachsemester, Pflicht</t>
  </si>
  <si>
    <t>ERG2320</t>
  </si>
  <si>
    <t>0219800</t>
  </si>
  <si>
    <t>Pflichtbereich, 1.-2. Fachsemester, Pflicht</t>
  </si>
  <si>
    <t>ZEA90101</t>
  </si>
  <si>
    <t>ZEA90103</t>
  </si>
  <si>
    <t>ZEA90201</t>
  </si>
  <si>
    <t>ZEA90203</t>
  </si>
  <si>
    <t>Wahlpflichtbereich I, 1.-3. Fachsemester, Pflicht</t>
  </si>
  <si>
    <t>ZEA95011</t>
  </si>
  <si>
    <t>ZEA95013</t>
  </si>
  <si>
    <t>Applied Panel Time Series Analysis in International Economics</t>
  </si>
  <si>
    <t>Bayesian Econometrics</t>
  </si>
  <si>
    <t>ZEA10010</t>
  </si>
  <si>
    <t>ZEB90077</t>
  </si>
  <si>
    <t>ZEA90502</t>
  </si>
  <si>
    <t>ZEB90079</t>
  </si>
  <si>
    <t>ZEB90057</t>
  </si>
  <si>
    <t>ZEB96162</t>
  </si>
  <si>
    <t>ZEA90135</t>
  </si>
  <si>
    <t>Financial Econometrics</t>
  </si>
  <si>
    <t>Hoga</t>
  </si>
  <si>
    <t>ZEA91106</t>
  </si>
  <si>
    <t>Geld- und Währungstheorie und -politik</t>
  </si>
  <si>
    <t>ZEA90015</t>
  </si>
  <si>
    <t>ZEA90016</t>
  </si>
  <si>
    <t>ZEA91310</t>
  </si>
  <si>
    <t>ZEA90405</t>
  </si>
  <si>
    <t>ZEA95020</t>
  </si>
  <si>
    <t>ZEB96213</t>
  </si>
  <si>
    <t>Experimental Economics</t>
  </si>
  <si>
    <t>ZEB96202</t>
  </si>
  <si>
    <t>Current Research in Economics</t>
  </si>
  <si>
    <t>ZEA90208</t>
  </si>
  <si>
    <t>ZEA95012</t>
  </si>
  <si>
    <t>ZEA90102</t>
  </si>
  <si>
    <t>ZEA90104</t>
  </si>
  <si>
    <t>Nonparametric Econometrics</t>
  </si>
  <si>
    <t>ZEA90204</t>
  </si>
  <si>
    <t>ZEA90402</t>
  </si>
  <si>
    <t>Quantitative Modelle internationaler Wirtschaftsbeziehungen</t>
  </si>
  <si>
    <t>ZEA91414</t>
  </si>
  <si>
    <t>Statistical Learning</t>
  </si>
  <si>
    <t>ZEB90058</t>
  </si>
  <si>
    <t>ZEB90059</t>
  </si>
  <si>
    <t>ZEA90406</t>
  </si>
  <si>
    <t>Statistical Modeling of Extremes</t>
  </si>
  <si>
    <t>ZEA10167</t>
  </si>
  <si>
    <t>ZEA95016</t>
  </si>
  <si>
    <t>Mobilitätsfenster WP I, 3. Fachsemester, Wahlpflicht</t>
  </si>
  <si>
    <t>ZEA21247</t>
  </si>
  <si>
    <t>ZEA21271</t>
  </si>
  <si>
    <t>ZEA21261</t>
  </si>
  <si>
    <t>Wahlpflichtbereich II, 1.-3. Fachsemester, Pflicht</t>
  </si>
  <si>
    <t>ZEB10330</t>
  </si>
  <si>
    <t>ZEB96221</t>
  </si>
  <si>
    <t>Deep Learning in Energy</t>
  </si>
  <si>
    <t>ZEB90017</t>
  </si>
  <si>
    <t>Electricity, Renewables and District Heating</t>
  </si>
  <si>
    <t>ZEA91303</t>
  </si>
  <si>
    <t>ZEB96163</t>
  </si>
  <si>
    <t>ZEB91200</t>
  </si>
  <si>
    <t>ZEB96180</t>
  </si>
  <si>
    <t>Klimaschutz und Fossile Energieträger</t>
  </si>
  <si>
    <t>ZEA10176</t>
  </si>
  <si>
    <t>ZEE10196</t>
  </si>
  <si>
    <t>ZEB96193</t>
  </si>
  <si>
    <t>ZEB96194</t>
  </si>
  <si>
    <t>ZEB90048</t>
  </si>
  <si>
    <t>ZEB90015</t>
  </si>
  <si>
    <t>Methoden der künstlichen Intelligenz und des künstlichen Lebens zur Lösung betriebswirtschaftlicher Probleme</t>
  </si>
  <si>
    <t>ZEB96217</t>
  </si>
  <si>
    <t>ZEB91106</t>
  </si>
  <si>
    <t>ZEB96195</t>
  </si>
  <si>
    <t>ZEB96192</t>
  </si>
  <si>
    <t>ZEB96218</t>
  </si>
  <si>
    <t>Stock Market Anomalies and Quantitative Trading Strategies</t>
  </si>
  <si>
    <t>ZEB96160</t>
  </si>
  <si>
    <t>Mobilitätsfenster WP II, 3. Fachsemester, Wahlpflicht</t>
  </si>
  <si>
    <t>ZEA21351</t>
  </si>
  <si>
    <t>ZEA21371</t>
  </si>
  <si>
    <t>ZEA21361</t>
  </si>
  <si>
    <t>Seminarbereich, 2.-3. Fachsemester, Pflicht</t>
  </si>
  <si>
    <t>ZEB24041</t>
  </si>
  <si>
    <t>Dozenten der Volkswirtschaftslehre</t>
  </si>
  <si>
    <t>ZEA95017</t>
  </si>
  <si>
    <t>ZEA95021</t>
  </si>
  <si>
    <t>ZEA90503</t>
  </si>
  <si>
    <t>ZEA10168</t>
  </si>
  <si>
    <t>ZEA90704</t>
  </si>
  <si>
    <t>ZEB90072</t>
  </si>
  <si>
    <t>ZEA10175</t>
  </si>
  <si>
    <t>Berufspraktische Tätigkeit, 1.-3. Fachsemester, Wahlpflicht</t>
  </si>
  <si>
    <t>ZEA24021</t>
  </si>
  <si>
    <t>Masterarbeit, 4. Fachsemester, Pflicht</t>
  </si>
  <si>
    <t>1759800</t>
  </si>
  <si>
    <t>Pflichtbereich Volkswirtschaftslehre, 1.-4. Fachsemester, Pflicht</t>
  </si>
  <si>
    <t>Pflichtbereich Betriebswirtschaftslehre, 1.-2. Fachsemester, Pflicht</t>
  </si>
  <si>
    <t>Pflichtbereich Mathematik, 3. Fachsemester, Pflicht</t>
  </si>
  <si>
    <t>Pflichtbereich Recht, 3. Fachsemester, Pflicht</t>
  </si>
  <si>
    <t>Pflichtbereich Wirtschaftsdidaktik, 6. Fachsemester, Pflicht</t>
  </si>
  <si>
    <t>ZEA71007</t>
  </si>
  <si>
    <t>Retzmann</t>
  </si>
  <si>
    <t>Wahlpflichtbereich Betriebswirtschaftslehre, 5. Fachsemester, Pflicht</t>
  </si>
  <si>
    <t>Praxismodul Berufsfeld, 5. Fachsemester, Pflicht</t>
  </si>
  <si>
    <t>BFPP1</t>
  </si>
  <si>
    <t>Bachelorarbeit, 6. Fachsemester, Wahlpflicht</t>
  </si>
  <si>
    <t>1849801</t>
  </si>
  <si>
    <t>Studiengangskoordinator/-in in Verbindung mit Studiendekan/-in</t>
  </si>
  <si>
    <t>Pflichtbereich Allgemeine Wirtschaftsdidaktik, 1.-2. Fachsemester, Pflicht</t>
  </si>
  <si>
    <t>ZEA71003</t>
  </si>
  <si>
    <t>Begleitmodul zum Praxissemester (gbF), 2. Fachsemester, Pflicht</t>
  </si>
  <si>
    <t>Von den Fakultäten gemeinsam verantwortetes Modul, Prof. Dr. Thomas Retzmann</t>
  </si>
  <si>
    <t>Bereich BWL, 1.-3. Fachsemester, Wahlpflicht</t>
  </si>
  <si>
    <t>ZEB90038</t>
  </si>
  <si>
    <t>Bereich VWL, 1.-3. Fachsemester, Wahlpflicht</t>
  </si>
  <si>
    <t>Bereich Recht, 1.-3. Fachsemester, Wahlpflicht</t>
  </si>
  <si>
    <t>Bereich Statistik, 1.-3. Fachsemester, Wahlpflicht</t>
  </si>
  <si>
    <t>Fächerübergreifendes Begleitmodul zur Masterarbeit, 4. Fachsemester, Pflicht</t>
  </si>
  <si>
    <t>ZEA71009</t>
  </si>
  <si>
    <t>Von den Fakultäten gemeinsam verantwortetes Modul, Studiengangskoordinator/-in in Verbindung mit Studiendekan/-in</t>
  </si>
  <si>
    <t>Wahlpflichtbereich Kleine berufliche Fachrichtung "Sektorales Management", 1.-3. Fachsemester, Pflicht</t>
  </si>
  <si>
    <t>ZEB90062</t>
  </si>
  <si>
    <t>ZMA90030</t>
  </si>
  <si>
    <t>Wahlpflichtbereich Kleine berufliche Fachrichtung "Produktion, Logistik, Absatz", 1.-3. Fachsemester, Pflicht</t>
  </si>
  <si>
    <t>ZEB10028</t>
  </si>
  <si>
    <t>Handel in Theorie und Praxis</t>
  </si>
  <si>
    <t>Wahlpflichtbereich Kleine berufliche Fachrichtung "Finanz- und Rechnungswesen, Steuern", 1.-3. Fachsemester, Pflicht</t>
  </si>
  <si>
    <t>Pflichtbereich Kleine berufliche Fachrichtung "Wirtschaftsinformatik", 3. Fachsemester, Pflicht</t>
  </si>
  <si>
    <t>ZEA95010</t>
  </si>
  <si>
    <t>Wahlpflichtbereich Kleine berufliche Fachrichtung "Wirtschaftsinformatik", 1.-3. Fachsemester, Pflicht</t>
  </si>
  <si>
    <t>Pflichtbereich Spezielle Wirtschaftsdidaktik, 1.-2. Fachsemester, Pflicht</t>
  </si>
  <si>
    <t>Begleitmodul zum Praxissemester (kbF), 2. Fachsemester, Pflicht</t>
  </si>
  <si>
    <t>ZEA71030</t>
  </si>
  <si>
    <t>Pflichtbereich Begleitmodul zur Masterarbeit "Professionelles Handeln wissenschaftsbasiert weiterentwickeln", 4. Fachsemester, Pflicht</t>
  </si>
  <si>
    <t>Masterarbeit in der großen oder kleinen beruflichen Fachrichtung, 4. Fachsemester, Pflicht</t>
  </si>
  <si>
    <t>GBF9800</t>
  </si>
  <si>
    <t>Pflichtbereich Volkswirtschaftslehre, 1.-5. Fachsemester, Pflicht</t>
  </si>
  <si>
    <t>Pflichtbereich Betriebswirtschaftslehre, 1.-4. Fachsemester, Pflicht</t>
  </si>
  <si>
    <t>Pflichtbereich Mathematik, 1. Fachsemester, Pflicht</t>
  </si>
  <si>
    <t>Pflichtbereich Statistik, 1. Fachsemester, Pflicht</t>
  </si>
  <si>
    <t>Pflichtbereich Recht, 3.-4. Fachsemester, Pflicht</t>
  </si>
  <si>
    <t>ZEA71035</t>
  </si>
  <si>
    <t>Pflichtbereich Berufsfeldpraktikum, 5. Fachsemester, Pflicht</t>
  </si>
  <si>
    <t>Pflichtbereich Kleine berufliche Fachrichtung "Sektorales Management", 3. Fachsemester, Pflicht</t>
  </si>
  <si>
    <t>Wahlpflichtbereich Kleine berufliche Fachrichtung "Sektorales Management", 4.-6. Fachsemester, Pflicht</t>
  </si>
  <si>
    <t>Pflichtbereich Kleine berufliche Fachrichtung "Produktion, Logistik, Absatz", 3. Fachsemester, Pflicht</t>
  </si>
  <si>
    <t>Wahlpflichtbereich Kleine berufliche Fachrichtung "Produktion, Logistik, Absatz", 4.-6. Fachsemester, Pflicht</t>
  </si>
  <si>
    <t>Pflichtbereich Kleine berufliche Fachrichtung "Finanz- und Rechnungswesen, Steuern", 3. Fachsemester, Pflicht</t>
  </si>
  <si>
    <t>Wahlpflichtbereich Kleine berufliche Fachrichtung "Finanz- und Rechnungswesen, Steuern", 4.-6. Fachsemester, Pflicht</t>
  </si>
  <si>
    <t>Pflichtbereich Kleine berufliche Fachrichtung "Wirtschaftsinformatik", 3.-6. Fachsemester, Pflicht</t>
  </si>
  <si>
    <t>Bachelorarbeit in der großen oder kleinen beruflichen Fachrichtung, 6. Fachsemester, Wahlpflicht</t>
  </si>
  <si>
    <t>GBF9802</t>
  </si>
  <si>
    <t>Pflichtbereich, 1.-3. Fachsemester, Pflicht</t>
  </si>
  <si>
    <t>Bereich Volkswirtschaftslehre, 1.-3. Fachsemester, Wahlpflicht</t>
  </si>
  <si>
    <t>Mobilitätsfenster VWL, 3. Fachsemester, Wahlpflicht</t>
  </si>
  <si>
    <t>ZEA90011</t>
  </si>
  <si>
    <t>ZEB94791</t>
  </si>
  <si>
    <t>ZEB94891</t>
  </si>
  <si>
    <t>Bereich Betriebswirtschaftslehre, 1.-3. Fachsemester, Wahlpflicht</t>
  </si>
  <si>
    <t>Mobilitätsfenster BWL, 3. Fachsemester, Wahlpflicht</t>
  </si>
  <si>
    <t>ZEB90021</t>
  </si>
  <si>
    <t>Bereich Medizinmanagement, 1.-3. Fachsemester, Wahlpflicht</t>
  </si>
  <si>
    <t>Mobilitätsfenster Medizinmanagement, 3. Fachsemester, Wahlpflicht</t>
  </si>
  <si>
    <t>ZMA90051</t>
  </si>
  <si>
    <t>Seminarbereich, 3. Fachsemester, Pflicht</t>
  </si>
  <si>
    <t>Berufspraktische Tätigkeit , 1.-3. Fachsemester, Wahlpflicht</t>
  </si>
  <si>
    <t>ZEB90094</t>
  </si>
  <si>
    <t>GMG9800</t>
  </si>
  <si>
    <t>Bereich VWL , 1.-3. Fachsemester, Wahlpflicht</t>
  </si>
  <si>
    <t>Begleitmodul zum Praxissemester "Schule und Unterricht forschend verstehen", 2. Fachsemester, Pflicht</t>
  </si>
  <si>
    <t>Wahlpflichtbereich Masterarbeit, 4. Fachsemester, Pflicht</t>
  </si>
  <si>
    <t>1849800</t>
  </si>
  <si>
    <t>Pflichtbereich Ökonomie, 1. Fachsemester, Pflicht</t>
  </si>
  <si>
    <t>Pflichtbereich Volkswirtschaftslehre, 2.-3. Fachsemester, Pflicht</t>
  </si>
  <si>
    <t>Pflichtbereich Betriebswirtschaftslehre, 2.-3. Fachsemester, Pflicht</t>
  </si>
  <si>
    <t>Pflichtbereich statistische und mathematische Grundlagen, 1.-3. Fachsemester, Pflicht</t>
  </si>
  <si>
    <t>Ergänzungsbereich, 1. Fachsemester, Pflicht</t>
  </si>
  <si>
    <t>Pflichtbereich des Vertiefungsstudiums, 4.-5. Fachsemester, Pflicht</t>
  </si>
  <si>
    <t>Vertiefungsbereich Statistik/Ökonometrie, 4.-6. Fachsemester, Wahlpflicht</t>
  </si>
  <si>
    <t>Mobilitätsfenster VWL, Statistik und Ökonometrie, 4. Fachsemester, Wahlpflicht</t>
  </si>
  <si>
    <t>ZEA31970</t>
  </si>
  <si>
    <t>ZEA21111</t>
  </si>
  <si>
    <t>ZEA10241</t>
  </si>
  <si>
    <t>Mobilitätsfenster BWL, Recht, Wirtschaftsinformatik, Informatik, 4. Fachsemester, Wahlpflicht</t>
  </si>
  <si>
    <t>ZEA33970</t>
  </si>
  <si>
    <t>Kasperzak, Hamann, Schütte, Gruhn</t>
  </si>
  <si>
    <t>ZEB21111</t>
  </si>
  <si>
    <t>ZEB10211</t>
  </si>
  <si>
    <t>ZEA10156</t>
  </si>
  <si>
    <t>Fachseminar Quantitative Wirtschaftspolitik</t>
  </si>
  <si>
    <t>Ergänzungsbereich, 4.-6. Fachsemester, Pflicht</t>
  </si>
  <si>
    <t>ERG30000</t>
  </si>
  <si>
    <t>ZEB96200</t>
  </si>
  <si>
    <t>ZMA90023</t>
  </si>
  <si>
    <t>Keyvani, Lehnerdt</t>
  </si>
  <si>
    <t>ZMA90024</t>
  </si>
  <si>
    <t>ZMA90025</t>
  </si>
  <si>
    <t>ZEB90003</t>
  </si>
  <si>
    <t>Digitalisierung im Gesundheitswesen; Krankenversicherungsmanagement</t>
  </si>
  <si>
    <t>ZEB90095</t>
  </si>
  <si>
    <t>ZEB90067</t>
  </si>
  <si>
    <t>ZEB90006</t>
  </si>
  <si>
    <t>Wasem, Hessel</t>
  </si>
  <si>
    <t>ZEB90064</t>
  </si>
  <si>
    <t>Börchers</t>
  </si>
  <si>
    <t>Bereich Gesundheitsökonomie, 1.-3. Fachsemester, Wahlpflicht</t>
  </si>
  <si>
    <t>Bereich Medizinrecht, Ethik, Politikwissenschaft , 1.-3. Fachsemester, Wahlpflicht</t>
  </si>
  <si>
    <t>ZAC90015</t>
  </si>
  <si>
    <t>Roughley</t>
  </si>
  <si>
    <t>ZBD90024</t>
  </si>
  <si>
    <t>Dose</t>
  </si>
  <si>
    <t>Bereich Health Care Informatics and Technology Assessment , 1.-3. Fachsemester, Wahlpflicht</t>
  </si>
  <si>
    <t>ZMA90021</t>
  </si>
  <si>
    <t>Stang</t>
  </si>
  <si>
    <t>ZMA90027</t>
  </si>
  <si>
    <t>Modul Seminarbereich, 1.-3. Fachsemester, Wahlpflicht</t>
  </si>
  <si>
    <t>Bereich Wirtschaftsrecht, 2.-3. Fachsemester, Wahlpflicht</t>
  </si>
  <si>
    <t>Seminarbereich , 3. Fachsemester, Pflicht</t>
  </si>
  <si>
    <t>ZEB90102</t>
  </si>
  <si>
    <t>Pflichtbereich Märkte und Unternehmen, 1.-3. Fachsemester, Pflicht</t>
  </si>
  <si>
    <t>ZEB1913</t>
  </si>
  <si>
    <t>ZEB1914</t>
  </si>
  <si>
    <t>Wahlpflichtbereich I A.: Methodologie und allgemeine Theorien zur Untersuchung von Märkten und Unternehmen, 1.-2. Fachsemester, Wahlpflicht</t>
  </si>
  <si>
    <t>Mobilitätsfenster WP I A, 3. Fachsemester, Wahlpflicht</t>
  </si>
  <si>
    <t>ZEB94201</t>
  </si>
  <si>
    <t>Wahlpflichtbereich I B.: Philosophische Bezüge von Märkten und Unternehmen, 1.-2. Fachsemester, Wahlpflicht</t>
  </si>
  <si>
    <t>ZAC11064</t>
  </si>
  <si>
    <t>Hallich, Roughley</t>
  </si>
  <si>
    <t>ZAC90020</t>
  </si>
  <si>
    <t>Mobilitätsfenster WP I B, 3. Fachsemester, Wahlpflicht</t>
  </si>
  <si>
    <t>ZEB94211</t>
  </si>
  <si>
    <t>Wahlpflichtbereich II A.: Marktordnung, 1.-3. Fachsemester, Wahlpflicht</t>
  </si>
  <si>
    <t>ZEB96199</t>
  </si>
  <si>
    <t>Wahlpflichtbereich II B.: Märkte und Unternehmen aus Marktperspektive, 1.-3. Fachsemester, Wahlpflicht</t>
  </si>
  <si>
    <t>ZEA90412</t>
  </si>
  <si>
    <t>ZEB94301</t>
  </si>
  <si>
    <t>Wahlpflichtbereich III A.: Märkte und Unternehmen aus Unternehmensperspektive, 1.-3. Fachsemester, Wahlpflicht</t>
  </si>
  <si>
    <t>ZEB96197</t>
  </si>
  <si>
    <t>ZEB96196</t>
  </si>
  <si>
    <t>Wahlpflichtbereich III B.: Informationssysteme für Märkte und Unternehmen, 1.-3. Fachsemester, Wahlpflicht</t>
  </si>
  <si>
    <t>Mobilitätsfenster WP III, 3. Fachsemester, Wahlpflicht</t>
  </si>
  <si>
    <t>ZEB94401</t>
  </si>
  <si>
    <t>Seminarbereich Märkte und Unternehmen, 2.-3. Fachsemester, Pflicht</t>
  </si>
  <si>
    <t>ZEA95022</t>
  </si>
  <si>
    <t>ZEB96183</t>
  </si>
  <si>
    <t>Masterarbeit, 4. Fachsemester, Wahlpflicht</t>
  </si>
  <si>
    <t>MUN9800</t>
  </si>
  <si>
    <t>Dozentinnen und Dozenten der Fakultät für Wirtschaftswissenschaften</t>
  </si>
  <si>
    <t>Wahlpflichtbereich, 1.-3. Fachsemester, Pflicht</t>
  </si>
  <si>
    <t>EFI2100</t>
  </si>
  <si>
    <t>Heinzel, Erlich</t>
  </si>
  <si>
    <t>ZEA90109</t>
  </si>
  <si>
    <t>Mobilitätsfenster, 3. Fachsemester, Wahlpflicht</t>
  </si>
  <si>
    <t>ZEB94991</t>
  </si>
  <si>
    <t>ZEB95001</t>
  </si>
  <si>
    <t>ZEB65007</t>
  </si>
  <si>
    <t>EFI9800</t>
  </si>
  <si>
    <t>Pflichtbereich, 1. Fachsemester, Pflicht</t>
  </si>
  <si>
    <t>Label</t>
  </si>
  <si>
    <t>E-Bereich, bitte Zuordnung und Credits angeben</t>
  </si>
  <si>
    <r>
      <rPr>
        <b/>
        <vertAlign val="superscript"/>
        <sz val="13"/>
        <rFont val="Calibri"/>
        <family val="2"/>
        <scheme val="minor"/>
      </rPr>
      <t>1</t>
    </r>
    <r>
      <rPr>
        <b/>
        <sz val="13"/>
        <rFont val="Calibri"/>
        <family val="2"/>
        <scheme val="minor"/>
      </rPr>
      <t xml:space="preserve"> Studiengang, in welchem die Prüfungsleistungen erbracht wurden. Wenn der bisherige Studiengang nicht an der Fakultät für Wirtschaftswissenschaften der Universität Duibsurg-Essen war, nutzen Sie bitte das andere Formular.</t>
    </r>
  </si>
  <si>
    <t>Name der Hochschule, Land:</t>
  </si>
  <si>
    <t>Semester:</t>
  </si>
  <si>
    <t>Sommersemester 2025</t>
  </si>
  <si>
    <t>Sommersemester 2026</t>
  </si>
  <si>
    <t>Sommersemester 2027</t>
  </si>
  <si>
    <t>Sommersemester 2028</t>
  </si>
  <si>
    <t>Wintersemester 2025/26</t>
  </si>
  <si>
    <t>Wintersemester 2026/27</t>
  </si>
  <si>
    <t>Wintersemester 2027/28</t>
  </si>
  <si>
    <t>Anerkennung für folgenden Studiengang:</t>
  </si>
  <si>
    <r>
      <t xml:space="preserve">Durch Antragsteller*in auszufüllen:
</t>
    </r>
    <r>
      <rPr>
        <sz val="8"/>
        <rFont val="Calibri"/>
        <family val="2"/>
        <scheme val="minor"/>
      </rPr>
      <t>(Bitte geben Sie hier die HIS-Prüfungsnummer und Note ein)</t>
    </r>
  </si>
  <si>
    <r>
      <rPr>
        <b/>
        <sz val="12"/>
        <color theme="1"/>
        <rFont val="Calibri"/>
        <family val="2"/>
        <scheme val="minor"/>
      </rPr>
      <t>Note</t>
    </r>
    <r>
      <rPr>
        <sz val="12"/>
        <color theme="1"/>
        <rFont val="Calibri"/>
        <family val="2"/>
        <scheme val="minor"/>
      </rPr>
      <t xml:space="preserve">
</t>
    </r>
    <r>
      <rPr>
        <sz val="8"/>
        <color theme="1"/>
        <rFont val="Calibri"/>
        <family val="2"/>
        <scheme val="minor"/>
      </rPr>
      <t>(laut
Transcript)</t>
    </r>
  </si>
  <si>
    <t>Eintrag durch den Prüfungsausschuss</t>
  </si>
  <si>
    <t>aner-
kannte
Credits</t>
  </si>
  <si>
    <t>Daniela Rittkowski</t>
  </si>
  <si>
    <t>Sandra Busse</t>
  </si>
  <si>
    <t>Elena Dietz</t>
  </si>
  <si>
    <t>Antrag auf Anerkennung bereits abgelegter Prüfungsleistungen</t>
  </si>
  <si>
    <r>
      <rPr>
        <b/>
        <sz val="12"/>
        <rFont val="Calibri"/>
        <family val="2"/>
        <scheme val="minor"/>
      </rPr>
      <t>Titel der Prüfung im alten und neuen Studiengang</t>
    </r>
    <r>
      <rPr>
        <sz val="12"/>
        <rFont val="Calibri"/>
        <family val="2"/>
        <scheme val="minor"/>
      </rPr>
      <t xml:space="preserve">:
</t>
    </r>
    <r>
      <rPr>
        <sz val="8"/>
        <rFont val="Calibri"/>
        <family val="2"/>
        <scheme val="minor"/>
      </rPr>
      <t>(wird nach Eingabe der UDE Prüfungsnummer automatisch ergänzt)</t>
    </r>
  </si>
  <si>
    <r>
      <rPr>
        <b/>
        <sz val="12"/>
        <color theme="1"/>
        <rFont val="Calibri"/>
        <family val="2"/>
        <scheme val="minor"/>
      </rPr>
      <t>Credits</t>
    </r>
    <r>
      <rPr>
        <sz val="12"/>
        <color theme="1"/>
        <rFont val="Calibri"/>
        <family val="2"/>
        <scheme val="minor"/>
      </rPr>
      <t xml:space="preserve">
</t>
    </r>
    <r>
      <rPr>
        <sz val="8"/>
        <color theme="1"/>
        <rFont val="Calibri"/>
        <family val="2"/>
        <scheme val="minor"/>
      </rPr>
      <t>(nur ausfüllen, wenn rechts bei Titel eine Fehlermeldung erscheint, insb. bei ERG-Prüfungen im E1- und E3-Bereich)</t>
    </r>
  </si>
  <si>
    <r>
      <t xml:space="preserve">Zuordnung 
</t>
    </r>
    <r>
      <rPr>
        <sz val="8"/>
        <color theme="1"/>
        <rFont val="Calibri"/>
        <family val="2"/>
        <scheme val="minor"/>
      </rPr>
      <t>(wird automatisiert ermittelt)</t>
    </r>
  </si>
  <si>
    <r>
      <rPr>
        <b/>
        <sz val="12"/>
        <color theme="1"/>
        <rFont val="Calibri"/>
        <family val="2"/>
        <scheme val="minor"/>
      </rPr>
      <t>Zuordnung Modulname</t>
    </r>
    <r>
      <rPr>
        <sz val="12"/>
        <color theme="1"/>
        <rFont val="Calibri"/>
        <family val="2"/>
        <scheme val="minor"/>
      </rPr>
      <t xml:space="preserve">
</t>
    </r>
    <r>
      <rPr>
        <sz val="8"/>
        <color theme="1"/>
        <rFont val="Calibri"/>
        <family val="2"/>
        <scheme val="minor"/>
      </rPr>
      <t>(nur ausfüllen, wenn rechts bei Titel eine Fehlermeldung erscheint, insb. bei ERG-Prüfungen im E1- und E3-Bereich)</t>
    </r>
  </si>
  <si>
    <t>Note</t>
  </si>
  <si>
    <t>Auslandsmodul Medizinmanagement</t>
  </si>
  <si>
    <t>Auslandsmodul Wirtschaftsrecht</t>
  </si>
  <si>
    <t>Auslandsmodul Gesundheitsökonomie</t>
  </si>
  <si>
    <t>Auslandsmodul Health Care Informatics and Technology Assessment</t>
  </si>
  <si>
    <t>Auslandsmodul Betriebswirtschaftslehre</t>
  </si>
  <si>
    <t>Auslandsmodul Medizinrecht, Ethik, Politikwissenschaft</t>
  </si>
  <si>
    <t>ZEB70010</t>
  </si>
  <si>
    <t>ZEB70019</t>
  </si>
  <si>
    <t>ZEB70013</t>
  </si>
  <si>
    <t>ZEB70014</t>
  </si>
  <si>
    <t>ZEB70016</t>
  </si>
  <si>
    <t>ZEB70015</t>
  </si>
  <si>
    <t>Modul
ID</t>
  </si>
  <si>
    <t>Prüfungsnummer nicht gefunden, bitte korrigieren. Notfalls bitte Zuordnung und Credits angeben</t>
  </si>
  <si>
    <t>per Mail* im Bereich Prüfungswesen einzureichen bei</t>
  </si>
  <si>
    <t>*mit allen weiteren erforderlichen Dokumenten</t>
  </si>
  <si>
    <t>siehe Webseite Anerkennungen</t>
  </si>
  <si>
    <t>Antrag auf Anerkennung von Prüfungsleistungen der Fakultät für Wirtschaftswissenschaften und/oder Einstufung für das</t>
  </si>
  <si>
    <r>
      <rPr>
        <b/>
        <vertAlign val="superscript"/>
        <sz val="13"/>
        <rFont val="Calibri"/>
        <family val="2"/>
        <scheme val="minor"/>
      </rPr>
      <t>2</t>
    </r>
    <r>
      <rPr>
        <b/>
        <sz val="13"/>
        <rFont val="Calibri"/>
        <family val="2"/>
        <scheme val="minor"/>
      </rPr>
      <t xml:space="preserve"> Die Prüfungsnummer der abgelegten Prüfung aus Ihrem erweiterten Leistungsnachweis (Bescheinigung über alle Leistungen)</t>
    </r>
  </si>
  <si>
    <r>
      <t>UDE-Prüfungs-nummer</t>
    </r>
    <r>
      <rPr>
        <b/>
        <vertAlign val="superscript"/>
        <sz val="12"/>
        <rFont val="Calibri"/>
        <family val="2"/>
        <scheme val="minor"/>
      </rPr>
      <t>2</t>
    </r>
  </si>
  <si>
    <r>
      <rPr>
        <b/>
        <sz val="12"/>
        <rFont val="Calibri"/>
        <family val="2"/>
        <scheme val="minor"/>
      </rPr>
      <t>Anerkennungsergebnis</t>
    </r>
    <r>
      <rPr>
        <b/>
        <sz val="14"/>
        <rFont val="Calibri"/>
        <family val="2"/>
        <scheme val="minor"/>
      </rPr>
      <t xml:space="preserve">
</t>
    </r>
    <r>
      <rPr>
        <b/>
        <sz val="8"/>
        <rFont val="Calibri"/>
        <family val="2"/>
        <scheme val="minor"/>
      </rPr>
      <t>Ja / Nein</t>
    </r>
    <r>
      <rPr>
        <b/>
        <vertAlign val="superscript"/>
        <sz val="8"/>
        <rFont val="Calibri"/>
        <family val="2"/>
        <scheme val="minor"/>
      </rPr>
      <t>3</t>
    </r>
  </si>
  <si>
    <r>
      <rPr>
        <b/>
        <vertAlign val="superscript"/>
        <sz val="13"/>
        <rFont val="Calibri"/>
        <family val="2"/>
        <scheme val="minor"/>
      </rPr>
      <t>3</t>
    </r>
    <r>
      <rPr>
        <b/>
        <sz val="13"/>
        <rFont val="Calibri"/>
        <family val="2"/>
        <scheme val="minor"/>
      </rPr>
      <t xml:space="preserve"> Ablehnungsgründe (weitere Erläuterungen ggf. auf Seite 4 ergänzen):</t>
    </r>
  </si>
  <si>
    <r>
      <rPr>
        <b/>
        <sz val="10"/>
        <rFont val="Calibri"/>
        <family val="2"/>
        <scheme val="minor"/>
      </rPr>
      <t xml:space="preserve">Hinweis zur Einstufung: </t>
    </r>
    <r>
      <rPr>
        <sz val="10"/>
        <rFont val="Calibri"/>
        <family val="2"/>
        <scheme val="minor"/>
      </rPr>
      <t xml:space="preserve">
Erst nach Eingang des vollständigen Anerkennungsantrages innerhalb der Ausschlussfrist ist eine Bearbeitung möglich.
Nähere Informationen zu den Ausschlussfristen:</t>
    </r>
  </si>
  <si>
    <t>siehe Webseite Einstufung</t>
  </si>
  <si>
    <t>Summe der anerkannten Credits:</t>
  </si>
  <si>
    <r>
      <rPr>
        <b/>
        <sz val="10"/>
        <color theme="1"/>
        <rFont val="Calibri"/>
        <family val="2"/>
        <scheme val="minor"/>
      </rPr>
      <t>Berechnungsgrundlage für die Einstufung:</t>
    </r>
    <r>
      <rPr>
        <sz val="10"/>
        <color theme="1"/>
        <rFont val="Calibri"/>
        <family val="2"/>
        <scheme val="minor"/>
      </rPr>
      <t xml:space="preserve">
anerkannte Credits ÷ Semesterumfang
+ Basis-Einstufungs-Fachsemester</t>
    </r>
  </si>
  <si>
    <t>. Fachsemester</t>
  </si>
  <si>
    <t>Dieser Bescheid ist bei der Bewerbung für ein höheres Fachsemester und bei der Einschreibung vorzulegen.</t>
  </si>
  <si>
    <t>(Stand: 28.05.2025)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</si>
</sst>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38" x14ac:knownFonts="1">
    <font>
      <sz val="12"/>
      <color theme="1"/>
      <name val="Calibri"/>
      <family val="2"/>
      <scheme val="minor"/>
    </font>
    <font>
      <sz val="11"/>
      <color theme="1"/>
      <name val="Calibri"/>
      <family val="2"/>
      <scheme val="minor"/>
    </font>
    <font>
      <b/>
      <sz val="12"/>
      <color theme="1"/>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12"/>
      <color rgb="FF0070C0"/>
      <name val="Calibri"/>
      <family val="2"/>
      <scheme val="minor"/>
    </font>
    <font>
      <b/>
      <sz val="10"/>
      <color theme="1"/>
      <name val="Calibri"/>
      <family val="2"/>
      <scheme val="minor"/>
    </font>
    <font>
      <b/>
      <sz val="11"/>
      <name val="Calibri"/>
      <family val="2"/>
      <scheme val="minor"/>
    </font>
    <font>
      <sz val="12"/>
      <color rgb="FF00B050"/>
      <name val="Calibri"/>
      <family val="2"/>
      <scheme val="minor"/>
    </font>
    <font>
      <b/>
      <sz val="10"/>
      <name val="Calibri"/>
      <family val="2"/>
      <scheme val="minor"/>
    </font>
    <font>
      <sz val="10"/>
      <name val="Calibri"/>
      <family val="2"/>
      <scheme val="minor"/>
    </font>
    <font>
      <sz val="11.5"/>
      <color theme="1"/>
      <name val="Calibri"/>
      <family val="2"/>
      <scheme val="minor"/>
    </font>
    <font>
      <sz val="12"/>
      <name val="Calibri"/>
      <family val="2"/>
      <scheme val="minor"/>
    </font>
    <font>
      <b/>
      <sz val="12"/>
      <name val="Calibri"/>
      <family val="2"/>
      <scheme val="minor"/>
    </font>
    <font>
      <b/>
      <vertAlign val="superscript"/>
      <sz val="12"/>
      <name val="Calibri"/>
      <family val="2"/>
      <scheme val="minor"/>
    </font>
    <font>
      <sz val="8"/>
      <name val="Calibri"/>
      <family val="2"/>
      <scheme val="minor"/>
    </font>
    <font>
      <b/>
      <sz val="8"/>
      <name val="Calibri"/>
      <family val="2"/>
      <scheme val="minor"/>
    </font>
    <font>
      <b/>
      <sz val="20"/>
      <name val="Calibri"/>
      <family val="2"/>
      <scheme val="minor"/>
    </font>
    <font>
      <b/>
      <sz val="14"/>
      <name val="Calibri"/>
      <family val="2"/>
      <scheme val="minor"/>
    </font>
    <font>
      <b/>
      <sz val="13"/>
      <name val="Calibri"/>
      <family val="2"/>
      <scheme val="minor"/>
    </font>
    <font>
      <b/>
      <vertAlign val="superscript"/>
      <sz val="13"/>
      <name val="Calibri"/>
      <family val="2"/>
      <scheme val="minor"/>
    </font>
    <font>
      <sz val="13"/>
      <name val="Calibri"/>
      <family val="2"/>
      <scheme val="minor"/>
    </font>
    <font>
      <sz val="13"/>
      <color theme="1"/>
      <name val="Calibri"/>
      <family val="2"/>
      <scheme val="minor"/>
    </font>
    <font>
      <b/>
      <vertAlign val="superscript"/>
      <sz val="8"/>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8"/>
      <color rgb="FF000000"/>
      <name val="Segoe UI"/>
      <family val="2"/>
    </font>
    <font>
      <b/>
      <sz val="12"/>
      <color rgb="FFFF0000"/>
      <name val="Calibri"/>
      <family val="2"/>
      <scheme val="minor"/>
    </font>
    <font>
      <b/>
      <sz val="14"/>
      <color theme="1"/>
      <name val="Calibri"/>
      <family val="2"/>
      <scheme val="minor"/>
    </font>
    <font>
      <u/>
      <sz val="10"/>
      <color theme="10"/>
      <name val="Calibri"/>
      <family val="2"/>
      <scheme val="minor"/>
    </font>
    <font>
      <b/>
      <sz val="17"/>
      <name val="Calibri"/>
      <family val="2"/>
      <scheme val="minor"/>
    </font>
  </fonts>
  <fills count="9">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rgb="FFCCFFFF"/>
        <bgColor indexed="64"/>
      </patternFill>
    </fill>
    <fill>
      <patternFill patternType="solid">
        <fgColor rgb="FFDDD9C4"/>
        <bgColor indexed="64"/>
      </patternFill>
    </fill>
    <fill>
      <patternFill patternType="solid">
        <fgColor rgb="FF99FF66"/>
        <bgColor indexed="64"/>
      </patternFill>
    </fill>
    <fill>
      <patternFill patternType="solid">
        <fgColor rgb="FFC5BE9B"/>
        <bgColor indexed="64"/>
      </patternFill>
    </fill>
    <fill>
      <patternFill patternType="solid">
        <fgColor rgb="FFFF99FF"/>
        <bgColor indexed="64"/>
      </patternFill>
    </fill>
  </fills>
  <borders count="91">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medium">
        <color theme="4"/>
      </top>
      <bottom/>
      <diagonal/>
    </border>
    <border>
      <left/>
      <right style="thin">
        <color auto="1"/>
      </right>
      <top/>
      <bottom style="medium">
        <color theme="4"/>
      </bottom>
      <diagonal/>
    </border>
    <border>
      <left/>
      <right/>
      <top style="thin">
        <color auto="1"/>
      </top>
      <bottom style="thin">
        <color auto="1"/>
      </bottom>
      <diagonal/>
    </border>
    <border>
      <left/>
      <right/>
      <top style="thin">
        <color indexed="64"/>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right style="medium">
        <color theme="4"/>
      </right>
      <top/>
      <bottom style="thin">
        <color indexed="64"/>
      </bottom>
      <diagonal/>
    </border>
    <border>
      <left/>
      <right/>
      <top style="medium">
        <color indexed="64"/>
      </top>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thin">
        <color auto="1"/>
      </right>
      <top style="thin">
        <color indexed="64"/>
      </top>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theme="4"/>
      </right>
      <top/>
      <bottom style="medium">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medium">
        <color indexed="64"/>
      </left>
      <right style="medium">
        <color indexed="64"/>
      </right>
      <top style="medium">
        <color indexed="64"/>
      </top>
      <bottom style="medium">
        <color indexed="64"/>
      </bottom>
      <diagonal/>
    </border>
    <border>
      <left/>
      <right style="medium">
        <color theme="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medium">
        <color auto="1"/>
      </right>
      <top/>
      <bottom style="thin">
        <color auto="1"/>
      </bottom>
      <diagonal/>
    </border>
    <border>
      <left/>
      <right/>
      <top style="thick">
        <color rgb="FF00B050"/>
      </top>
      <bottom/>
      <diagonal/>
    </border>
    <border>
      <left/>
      <right style="thick">
        <color rgb="FF00B050"/>
      </right>
      <top style="thick">
        <color rgb="FF00B050"/>
      </top>
      <bottom/>
      <diagonal/>
    </border>
    <border>
      <left/>
      <right style="thick">
        <color rgb="FF00B050"/>
      </right>
      <top/>
      <bottom/>
      <diagonal/>
    </border>
    <border>
      <left/>
      <right/>
      <top/>
      <bottom style="thick">
        <color rgb="FF00B050"/>
      </bottom>
      <diagonal/>
    </border>
    <border>
      <left/>
      <right style="thick">
        <color rgb="FF00B050"/>
      </right>
      <top/>
      <bottom style="thick">
        <color rgb="FF00B050"/>
      </bottom>
      <diagonal/>
    </border>
    <border>
      <left style="thin">
        <color theme="1"/>
      </left>
      <right style="medium">
        <color theme="1"/>
      </right>
      <top style="thin">
        <color theme="1"/>
      </top>
      <bottom style="thin">
        <color theme="1"/>
      </bottom>
      <diagonal/>
    </border>
    <border>
      <left style="thin">
        <color theme="1"/>
      </left>
      <right style="medium">
        <color theme="1"/>
      </right>
      <top/>
      <bottom style="thin">
        <color theme="1"/>
      </bottom>
      <diagonal/>
    </border>
    <border>
      <left style="medium">
        <color theme="1"/>
      </left>
      <right/>
      <top style="thin">
        <color auto="1"/>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bottom style="thin">
        <color auto="1"/>
      </bottom>
      <diagonal/>
    </border>
    <border>
      <left style="medium">
        <color theme="1"/>
      </left>
      <right/>
      <top style="medium">
        <color theme="1"/>
      </top>
      <bottom style="thin">
        <color auto="1"/>
      </bottom>
      <diagonal/>
    </border>
    <border>
      <left/>
      <right/>
      <top style="medium">
        <color theme="1"/>
      </top>
      <bottom style="thin">
        <color auto="1"/>
      </bottom>
      <diagonal/>
    </border>
    <border>
      <left style="medium">
        <color theme="1"/>
      </left>
      <right/>
      <top style="thin">
        <color auto="1"/>
      </top>
      <bottom style="medium">
        <color theme="1"/>
      </bottom>
      <diagonal/>
    </border>
    <border>
      <left/>
      <right/>
      <top style="thin">
        <color auto="1"/>
      </top>
      <bottom style="medium">
        <color theme="1"/>
      </bottom>
      <diagonal/>
    </border>
    <border>
      <left/>
      <right style="medium">
        <color indexed="64"/>
      </right>
      <top style="thin">
        <color auto="1"/>
      </top>
      <bottom/>
      <diagonal/>
    </border>
    <border>
      <left style="thick">
        <color rgb="FFFF0000"/>
      </left>
      <right/>
      <top style="thick">
        <color rgb="FFFF0000"/>
      </top>
      <bottom/>
      <diagonal/>
    </border>
    <border>
      <left/>
      <right style="medium">
        <color theme="1"/>
      </right>
      <top style="thick">
        <color rgb="FFFF0000"/>
      </top>
      <bottom/>
      <diagonal/>
    </border>
    <border>
      <left style="medium">
        <color theme="1"/>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medium">
        <color theme="1"/>
      </bottom>
      <diagonal/>
    </border>
    <border>
      <left/>
      <right style="thick">
        <color rgb="FFFF0000"/>
      </right>
      <top/>
      <bottom style="thin">
        <color auto="1"/>
      </bottom>
      <diagonal/>
    </border>
    <border>
      <left style="thick">
        <color rgb="FFFF0000"/>
      </left>
      <right style="thin">
        <color theme="1"/>
      </right>
      <top/>
      <bottom style="thin">
        <color theme="1"/>
      </bottom>
      <diagonal/>
    </border>
    <border>
      <left style="thin">
        <color auto="1"/>
      </left>
      <right style="thick">
        <color rgb="FFFF0000"/>
      </right>
      <top style="thin">
        <color auto="1"/>
      </top>
      <bottom style="thin">
        <color auto="1"/>
      </bottom>
      <diagonal/>
    </border>
    <border>
      <left style="thick">
        <color rgb="FFFF0000"/>
      </left>
      <right style="thin">
        <color theme="1"/>
      </right>
      <top style="thin">
        <color theme="1"/>
      </top>
      <bottom style="thin">
        <color theme="1"/>
      </bottom>
      <diagonal/>
    </border>
    <border>
      <left style="thick">
        <color rgb="FFFF0000"/>
      </left>
      <right style="thin">
        <color theme="1"/>
      </right>
      <top style="thin">
        <color theme="1"/>
      </top>
      <bottom style="thick">
        <color rgb="FFFF0000"/>
      </bottom>
      <diagonal/>
    </border>
    <border>
      <left style="medium">
        <color theme="1"/>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medium">
        <color theme="1"/>
      </left>
      <right/>
      <top/>
      <bottom style="thin">
        <color auto="1"/>
      </bottom>
      <diagonal/>
    </border>
    <border>
      <left style="thick">
        <color rgb="FFFF0000"/>
      </left>
      <right/>
      <top/>
      <bottom/>
      <diagonal/>
    </border>
    <border>
      <left style="thick">
        <color rgb="FF00B050"/>
      </left>
      <right/>
      <top style="thick">
        <color rgb="FF00B050"/>
      </top>
      <bottom/>
      <diagonal/>
    </border>
    <border>
      <left style="thick">
        <color rgb="FF00B050"/>
      </left>
      <right/>
      <top/>
      <bottom/>
      <diagonal/>
    </border>
    <border>
      <left style="thick">
        <color rgb="FF00B050"/>
      </left>
      <right/>
      <top/>
      <bottom style="thick">
        <color rgb="FF00B050"/>
      </bottom>
      <diagonal/>
    </border>
    <border>
      <left/>
      <right style="thick">
        <color rgb="FFFF0000"/>
      </right>
      <top style="medium">
        <color theme="1"/>
      </top>
      <bottom style="thin">
        <color auto="1"/>
      </bottom>
      <diagonal/>
    </border>
    <border>
      <left style="thin">
        <color theme="1"/>
      </left>
      <right style="medium">
        <color theme="1"/>
      </right>
      <top style="thin">
        <color theme="1"/>
      </top>
      <bottom style="thick">
        <color rgb="FFFF0000"/>
      </bottom>
      <diagonal/>
    </border>
    <border>
      <left style="thin">
        <color auto="1"/>
      </left>
      <right style="thin">
        <color auto="1"/>
      </right>
      <top style="thin">
        <color auto="1"/>
      </top>
      <bottom style="thick">
        <color rgb="FFFF0000"/>
      </bottom>
      <diagonal/>
    </border>
    <border>
      <left/>
      <right/>
      <top/>
      <bottom style="medium">
        <color indexed="64"/>
      </bottom>
      <diagonal/>
    </border>
    <border>
      <left/>
      <right style="thick">
        <color rgb="FF00B050"/>
      </right>
      <top/>
      <bottom style="medium">
        <color indexed="64"/>
      </bottom>
      <diagonal/>
    </border>
    <border>
      <left style="thin">
        <color auto="1"/>
      </left>
      <right style="thin">
        <color auto="1"/>
      </right>
      <top/>
      <bottom style="thin">
        <color auto="1"/>
      </bottom>
      <diagonal/>
    </border>
    <border>
      <left style="thin">
        <color auto="1"/>
      </left>
      <right style="thin">
        <color auto="1"/>
      </right>
      <top/>
      <bottom style="medium">
        <color indexed="64"/>
      </bottom>
      <diagonal/>
    </border>
    <border>
      <left style="thin">
        <color auto="1"/>
      </left>
      <right/>
      <top style="thick">
        <color rgb="FFFF0000"/>
      </top>
      <bottom/>
      <diagonal/>
    </border>
    <border>
      <left/>
      <right style="medium">
        <color theme="4"/>
      </right>
      <top style="thick">
        <color rgb="FFFF0000"/>
      </top>
      <bottom/>
      <diagonal/>
    </border>
  </borders>
  <cellStyleXfs count="26">
    <xf numFmtId="0" fontId="0" fillId="0" borderId="0"/>
    <xf numFmtId="0" fontId="3" fillId="2" borderId="0"/>
    <xf numFmtId="0" fontId="4" fillId="3" borderId="2"/>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xf numFmtId="0" fontId="4" fillId="4" borderId="2"/>
    <xf numFmtId="0" fontId="5" fillId="0" borderId="0" applyNumberFormat="0" applyFill="0" applyBorder="0" applyAlignment="0" applyProtection="0"/>
  </cellStyleXfs>
  <cellXfs count="206">
    <xf numFmtId="0" fontId="0" fillId="0" borderId="0" xfId="0"/>
    <xf numFmtId="0" fontId="0" fillId="0" borderId="0" xfId="0" applyAlignment="1">
      <alignment vertical="center"/>
    </xf>
    <xf numFmtId="0" fontId="0" fillId="0" borderId="20" xfId="0" applyBorder="1"/>
    <xf numFmtId="0" fontId="0" fillId="0" borderId="1" xfId="0" applyBorder="1" applyAlignment="1" applyProtection="1">
      <alignment horizontal="center" vertical="top" wrapText="1"/>
      <protection locked="0"/>
    </xf>
    <xf numFmtId="0" fontId="14" fillId="0" borderId="0" xfId="0" applyFont="1" applyAlignment="1">
      <alignment horizontal="left"/>
    </xf>
    <xf numFmtId="0" fontId="0" fillId="0" borderId="0" xfId="0" applyAlignment="1" applyProtection="1">
      <alignment horizontal="center" vertical="top" wrapText="1"/>
      <protection locked="0"/>
    </xf>
    <xf numFmtId="0" fontId="0" fillId="0" borderId="0" xfId="0" applyAlignment="1" applyProtection="1">
      <alignment horizontal="left" vertical="top" wrapText="1"/>
      <protection locked="0"/>
    </xf>
    <xf numFmtId="0" fontId="18" fillId="0" borderId="0" xfId="0" applyFont="1" applyAlignment="1">
      <alignment horizontal="left" vertical="top"/>
    </xf>
    <xf numFmtId="0" fontId="28" fillId="0" borderId="0" xfId="0" applyFont="1"/>
    <xf numFmtId="0" fontId="13" fillId="0" borderId="1" xfId="0" applyFont="1" applyBorder="1" applyAlignment="1">
      <alignment horizontal="center" vertical="top" textRotation="90" wrapText="1"/>
    </xf>
    <xf numFmtId="0" fontId="27" fillId="0" borderId="0" xfId="0" applyFont="1"/>
    <xf numFmtId="0" fontId="25" fillId="0" borderId="0" xfId="0" applyFont="1"/>
    <xf numFmtId="0" fontId="27" fillId="0" borderId="0" xfId="0" applyFont="1" applyAlignment="1">
      <alignment horizontal="lef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5" fillId="0" borderId="0" xfId="0" quotePrefix="1" applyFont="1"/>
    <xf numFmtId="0" fontId="2" fillId="0" borderId="0" xfId="0" applyFont="1"/>
    <xf numFmtId="0" fontId="27" fillId="0" borderId="0" xfId="0" applyFont="1" applyAlignment="1">
      <alignment horizontal="left" wrapText="1"/>
    </xf>
    <xf numFmtId="0" fontId="0" fillId="0" borderId="0" xfId="0" applyAlignment="1">
      <alignment wrapText="1"/>
    </xf>
    <xf numFmtId="0" fontId="27" fillId="0" borderId="0" xfId="0" applyFont="1" applyAlignment="1">
      <alignment horizontal="center" vertical="top" wrapText="1"/>
    </xf>
    <xf numFmtId="0" fontId="25" fillId="0" borderId="0" xfId="0" applyFont="1" applyAlignment="1">
      <alignment wrapText="1"/>
    </xf>
    <xf numFmtId="0" fontId="27" fillId="0" borderId="0" xfId="0" quotePrefix="1" applyFont="1"/>
    <xf numFmtId="0" fontId="23" fillId="5" borderId="29" xfId="0" applyFont="1" applyFill="1" applyBorder="1"/>
    <xf numFmtId="0" fontId="23" fillId="5" borderId="20" xfId="0" applyFont="1" applyFill="1" applyBorder="1"/>
    <xf numFmtId="0" fontId="0" fillId="5" borderId="20" xfId="0" applyFill="1" applyBorder="1"/>
    <xf numFmtId="0" fontId="0" fillId="5" borderId="30" xfId="0" applyFill="1" applyBorder="1"/>
    <xf numFmtId="0" fontId="31" fillId="5" borderId="31" xfId="0" applyFont="1" applyFill="1" applyBorder="1"/>
    <xf numFmtId="0" fontId="31" fillId="5" borderId="0" xfId="0" applyFont="1" applyFill="1"/>
    <xf numFmtId="0" fontId="31" fillId="5" borderId="32" xfId="0" applyFont="1" applyFill="1" applyBorder="1"/>
    <xf numFmtId="0" fontId="0" fillId="5" borderId="33" xfId="0" applyFill="1" applyBorder="1" applyAlignment="1">
      <alignment wrapText="1"/>
    </xf>
    <xf numFmtId="0" fontId="0" fillId="5" borderId="34" xfId="0" applyFill="1" applyBorder="1" applyAlignment="1">
      <alignment wrapText="1"/>
    </xf>
    <xf numFmtId="0" fontId="0" fillId="5" borderId="35" xfId="0" applyFill="1" applyBorder="1" applyAlignment="1">
      <alignment wrapText="1"/>
    </xf>
    <xf numFmtId="0" fontId="30" fillId="5" borderId="36" xfId="0" applyFont="1" applyFill="1" applyBorder="1"/>
    <xf numFmtId="0" fontId="0" fillId="5" borderId="0" xfId="0" applyFill="1"/>
    <xf numFmtId="0" fontId="0" fillId="6" borderId="37" xfId="0" applyFill="1" applyBorder="1" applyAlignment="1" applyProtection="1">
      <alignment horizontal="center"/>
      <protection locked="0"/>
    </xf>
    <xf numFmtId="0" fontId="0" fillId="6" borderId="0" xfId="0" applyFill="1" applyAlignment="1" applyProtection="1">
      <alignment horizontal="center"/>
      <protection locked="0"/>
    </xf>
    <xf numFmtId="0" fontId="0" fillId="5" borderId="0" xfId="0" applyFill="1" applyAlignment="1" applyProtection="1">
      <alignment horizontal="center"/>
      <protection locked="0"/>
    </xf>
    <xf numFmtId="0" fontId="30" fillId="5" borderId="0" xfId="0" applyFont="1" applyFill="1" applyAlignment="1">
      <alignment horizontal="center"/>
    </xf>
    <xf numFmtId="0" fontId="0" fillId="5" borderId="38" xfId="0" applyFill="1" applyBorder="1"/>
    <xf numFmtId="0" fontId="30" fillId="5" borderId="36" xfId="0" applyFont="1" applyFill="1" applyBorder="1" applyAlignment="1">
      <alignment vertical="top"/>
    </xf>
    <xf numFmtId="0" fontId="0" fillId="5" borderId="38" xfId="0" applyFill="1" applyBorder="1" applyAlignment="1">
      <alignment wrapText="1"/>
    </xf>
    <xf numFmtId="0" fontId="0" fillId="7" borderId="40" xfId="0" applyFill="1" applyBorder="1" applyAlignment="1">
      <alignment horizontal="right"/>
    </xf>
    <xf numFmtId="0" fontId="0" fillId="5" borderId="40" xfId="0" applyFill="1" applyBorder="1" applyAlignment="1">
      <alignment horizontal="right"/>
    </xf>
    <xf numFmtId="0" fontId="0" fillId="5" borderId="0" xfId="0" applyFill="1" applyAlignment="1">
      <alignment horizontal="right"/>
    </xf>
    <xf numFmtId="0" fontId="30" fillId="7" borderId="40" xfId="0" applyFont="1" applyFill="1" applyBorder="1" applyAlignment="1">
      <alignment horizontal="right"/>
    </xf>
    <xf numFmtId="165" fontId="0" fillId="7" borderId="40" xfId="0" applyNumberFormat="1" applyFill="1" applyBorder="1" applyAlignment="1">
      <alignment horizontal="right"/>
    </xf>
    <xf numFmtId="165" fontId="0" fillId="5" borderId="40" xfId="0" applyNumberFormat="1" applyFill="1" applyBorder="1" applyAlignment="1">
      <alignment horizontal="right"/>
    </xf>
    <xf numFmtId="165" fontId="0" fillId="5" borderId="0" xfId="0" applyNumberFormat="1" applyFill="1" applyAlignment="1">
      <alignment horizontal="right"/>
    </xf>
    <xf numFmtId="165" fontId="30" fillId="7" borderId="40" xfId="0" applyNumberFormat="1" applyFont="1" applyFill="1" applyBorder="1" applyAlignment="1">
      <alignment horizontal="right"/>
    </xf>
    <xf numFmtId="2" fontId="0" fillId="7" borderId="40" xfId="0" applyNumberFormat="1" applyFill="1" applyBorder="1" applyAlignment="1">
      <alignment horizontal="right"/>
    </xf>
    <xf numFmtId="0" fontId="30" fillId="8" borderId="41" xfId="0" applyFont="1" applyFill="1" applyBorder="1" applyAlignment="1">
      <alignment horizontal="right" vertical="center"/>
    </xf>
    <xf numFmtId="0" fontId="30" fillId="8" borderId="0" xfId="0" applyFont="1" applyFill="1" applyAlignment="1">
      <alignment horizontal="right" vertical="center"/>
    </xf>
    <xf numFmtId="0" fontId="30" fillId="5" borderId="0" xfId="0" applyFont="1" applyFill="1" applyAlignment="1">
      <alignment horizontal="right"/>
    </xf>
    <xf numFmtId="0" fontId="30" fillId="5" borderId="42" xfId="0" applyFont="1" applyFill="1" applyBorder="1"/>
    <xf numFmtId="0" fontId="0" fillId="5" borderId="43" xfId="0" applyFill="1" applyBorder="1" applyAlignment="1">
      <alignment horizontal="center" vertical="center"/>
    </xf>
    <xf numFmtId="0" fontId="30" fillId="5" borderId="43" xfId="0" applyFont="1" applyFill="1" applyBorder="1" applyAlignment="1">
      <alignment horizontal="right"/>
    </xf>
    <xf numFmtId="0" fontId="0" fillId="5" borderId="44" xfId="0" applyFill="1" applyBorder="1"/>
    <xf numFmtId="0" fontId="27" fillId="0" borderId="0" xfId="0" applyFont="1" applyAlignment="1">
      <alignment wrapText="1"/>
    </xf>
    <xf numFmtId="0" fontId="2" fillId="7" borderId="39" xfId="0" applyFont="1" applyFill="1" applyBorder="1" applyAlignment="1">
      <alignment horizontal="left" wrapText="1"/>
    </xf>
    <xf numFmtId="0" fontId="2" fillId="5" borderId="39" xfId="0" applyFont="1" applyFill="1" applyBorder="1" applyAlignment="1">
      <alignment horizontal="left" wrapText="1"/>
    </xf>
    <xf numFmtId="0" fontId="2" fillId="5" borderId="0" xfId="0" applyFont="1" applyFill="1" applyAlignment="1">
      <alignment horizontal="left" wrapText="1"/>
    </xf>
    <xf numFmtId="0" fontId="2" fillId="7" borderId="40" xfId="0" applyFont="1" applyFill="1" applyBorder="1" applyAlignment="1">
      <alignment horizontal="left" wrapText="1"/>
    </xf>
    <xf numFmtId="0" fontId="2" fillId="5" borderId="40" xfId="0" applyFont="1" applyFill="1" applyBorder="1" applyAlignment="1">
      <alignment horizontal="left" wrapText="1"/>
    </xf>
    <xf numFmtId="0" fontId="8" fillId="0" borderId="20" xfId="0" applyFont="1" applyBorder="1" applyAlignment="1">
      <alignment vertical="top"/>
    </xf>
    <xf numFmtId="0" fontId="19" fillId="0" borderId="24" xfId="0" applyFont="1" applyBorder="1" applyAlignment="1">
      <alignment horizontal="center" vertical="top"/>
    </xf>
    <xf numFmtId="0" fontId="0" fillId="0" borderId="12" xfId="0" applyBorder="1" applyAlignment="1" applyProtection="1">
      <alignment horizontal="left" vertical="top" wrapText="1" shrinkToFit="1"/>
      <protection locked="0"/>
    </xf>
    <xf numFmtId="0" fontId="9" fillId="0" borderId="1" xfId="0" applyFont="1" applyBorder="1" applyAlignment="1" applyProtection="1">
      <alignment horizontal="left" vertical="top" wrapText="1" shrinkToFit="1"/>
      <protection locked="0"/>
    </xf>
    <xf numFmtId="0" fontId="0" fillId="0" borderId="1" xfId="0" applyBorder="1" applyAlignment="1" applyProtection="1">
      <alignment horizontal="left" vertical="top" wrapText="1" shrinkToFit="1"/>
      <protection locked="0"/>
    </xf>
    <xf numFmtId="0" fontId="10" fillId="0" borderId="1" xfId="0" applyFont="1" applyBorder="1" applyAlignment="1">
      <alignment horizontal="center" vertical="top" wrapText="1" shrinkToFit="1"/>
    </xf>
    <xf numFmtId="0" fontId="0" fillId="0" borderId="0" xfId="0" applyAlignment="1">
      <alignment vertical="top"/>
    </xf>
    <xf numFmtId="0" fontId="0" fillId="0" borderId="12" xfId="0" applyBorder="1" applyAlignment="1" applyProtection="1">
      <alignment horizontal="left" vertical="top" wrapText="1"/>
      <protection locked="0"/>
    </xf>
    <xf numFmtId="0" fontId="25" fillId="0" borderId="0" xfId="0" applyFont="1" applyAlignment="1">
      <alignment horizontal="left" vertical="top" wrapText="1"/>
    </xf>
    <xf numFmtId="0" fontId="0" fillId="0" borderId="4" xfId="0" applyBorder="1" applyAlignment="1" applyProtection="1">
      <alignment horizontal="center" vertical="top" wrapText="1" shrinkToFit="1"/>
      <protection locked="0"/>
    </xf>
    <xf numFmtId="0" fontId="8" fillId="0" borderId="51" xfId="0" applyFont="1" applyBorder="1" applyAlignment="1">
      <alignment horizontal="left" vertical="top" wrapText="1" shrinkToFit="1"/>
    </xf>
    <xf numFmtId="0" fontId="13" fillId="0" borderId="55" xfId="0" applyFont="1" applyBorder="1" applyAlignment="1">
      <alignment horizontal="center" vertical="center" textRotation="90" wrapText="1"/>
    </xf>
    <xf numFmtId="3" fontId="9" fillId="0" borderId="13" xfId="0" applyNumberFormat="1" applyFont="1" applyBorder="1" applyAlignment="1">
      <alignment horizontal="left" vertical="center" wrapText="1" shrinkToFit="1"/>
    </xf>
    <xf numFmtId="2" fontId="0" fillId="0" borderId="62" xfId="0" applyNumberFormat="1" applyBorder="1" applyAlignment="1">
      <alignment horizontal="right" vertical="center" wrapText="1" shrinkToFit="1"/>
    </xf>
    <xf numFmtId="0" fontId="8" fillId="0" borderId="72" xfId="0" applyFont="1" applyBorder="1" applyAlignment="1">
      <alignment horizontal="left" vertical="top" wrapText="1" shrinkToFit="1"/>
    </xf>
    <xf numFmtId="164" fontId="10" fillId="0" borderId="71" xfId="0" applyNumberFormat="1" applyFont="1" applyBorder="1" applyAlignment="1" applyProtection="1">
      <alignment horizontal="center" vertical="top" wrapText="1" shrinkToFit="1"/>
      <protection locked="0"/>
    </xf>
    <xf numFmtId="0" fontId="8" fillId="0" borderId="73" xfId="0" applyFont="1" applyBorder="1" applyAlignment="1">
      <alignment horizontal="left" vertical="top" wrapText="1" shrinkToFit="1"/>
    </xf>
    <xf numFmtId="164" fontId="10" fillId="0" borderId="76" xfId="0" applyNumberFormat="1" applyFont="1" applyBorder="1" applyAlignment="1" applyProtection="1">
      <alignment horizontal="center" vertical="top" wrapText="1" shrinkToFit="1"/>
      <protection locked="0"/>
    </xf>
    <xf numFmtId="0" fontId="0" fillId="0" borderId="2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19" fillId="0" borderId="54" xfId="0" applyFont="1" applyBorder="1" applyAlignment="1">
      <alignment horizontal="center" vertical="center" wrapText="1" shrinkToFit="1"/>
    </xf>
    <xf numFmtId="0" fontId="0" fillId="0" borderId="56" xfId="0" applyBorder="1" applyAlignment="1">
      <alignment horizontal="center" vertical="center" wrapText="1" shrinkToFit="1"/>
    </xf>
    <xf numFmtId="0" fontId="0" fillId="0" borderId="57" xfId="0" applyBorder="1" applyAlignment="1">
      <alignment horizontal="center" vertical="center" wrapText="1"/>
    </xf>
    <xf numFmtId="0" fontId="19" fillId="0" borderId="71"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18" fillId="0" borderId="52" xfId="0" applyFont="1" applyBorder="1" applyAlignment="1">
      <alignment horizontal="center" vertical="center" wrapText="1"/>
    </xf>
    <xf numFmtId="0" fontId="0" fillId="0" borderId="78" xfId="0" applyBorder="1" applyAlignment="1">
      <alignment vertical="top"/>
    </xf>
    <xf numFmtId="0" fontId="30" fillId="0" borderId="25" xfId="0" applyFont="1" applyBorder="1" applyAlignment="1">
      <alignment horizontal="left" vertical="center" wrapText="1" shrinkToFit="1"/>
    </xf>
    <xf numFmtId="49" fontId="30" fillId="0" borderId="25" xfId="0" applyNumberFormat="1" applyFont="1" applyBorder="1" applyAlignment="1">
      <alignment vertical="center" wrapText="1" shrinkToFit="1"/>
    </xf>
    <xf numFmtId="0" fontId="0" fillId="0" borderId="7" xfId="0" applyBorder="1" applyAlignment="1">
      <alignment horizontal="center" vertical="center" wrapText="1"/>
    </xf>
    <xf numFmtId="0" fontId="0" fillId="0" borderId="1" xfId="0" applyBorder="1" applyAlignment="1" applyProtection="1">
      <alignment horizontal="left" vertical="top" wrapText="1"/>
      <protection locked="0"/>
    </xf>
    <xf numFmtId="0" fontId="0" fillId="0" borderId="0" xfId="0" applyNumberFormat="1"/>
    <xf numFmtId="0" fontId="2" fillId="0" borderId="70" xfId="0" applyFont="1" applyBorder="1" applyAlignment="1">
      <alignment horizontal="center" vertical="center" wrapText="1"/>
    </xf>
    <xf numFmtId="0" fontId="8" fillId="0" borderId="83" xfId="0" applyFont="1" applyBorder="1" applyAlignment="1">
      <alignment horizontal="left" vertical="top" wrapText="1" shrinkToFit="1"/>
    </xf>
    <xf numFmtId="0" fontId="10" fillId="0" borderId="84" xfId="0" applyFont="1" applyBorder="1" applyAlignment="1">
      <alignment horizontal="center" vertical="top" wrapText="1" shrinkToFit="1"/>
    </xf>
    <xf numFmtId="0" fontId="11" fillId="0" borderId="87" xfId="0" applyFont="1" applyBorder="1" applyAlignment="1">
      <alignment horizontal="right" vertical="center"/>
    </xf>
    <xf numFmtId="0" fontId="11" fillId="0" borderId="57" xfId="0" applyFont="1" applyBorder="1" applyAlignment="1">
      <alignment horizontal="center" vertical="center"/>
    </xf>
    <xf numFmtId="0" fontId="15" fillId="0" borderId="11" xfId="0" applyFont="1" applyBorder="1" applyAlignment="1">
      <alignment vertical="center" wrapText="1"/>
    </xf>
    <xf numFmtId="0" fontId="16" fillId="0" borderId="57" xfId="0" applyFont="1" applyBorder="1" applyAlignment="1">
      <alignment horizontal="right" wrapText="1"/>
    </xf>
    <xf numFmtId="0" fontId="16" fillId="0" borderId="0" xfId="0" applyFont="1" applyAlignment="1">
      <alignment horizontal="center" vertical="center" wrapText="1"/>
    </xf>
    <xf numFmtId="0" fontId="37" fillId="0" borderId="0" xfId="0" applyFont="1" applyBorder="1" applyAlignment="1" applyProtection="1">
      <alignment horizontal="right" vertical="top" wrapText="1"/>
      <protection locked="0"/>
    </xf>
    <xf numFmtId="0" fontId="37" fillId="0" borderId="85" xfId="0" applyFont="1" applyBorder="1" applyAlignment="1" applyProtection="1">
      <alignment horizontal="right" vertical="top" wrapText="1"/>
      <protection locked="0"/>
    </xf>
    <xf numFmtId="0" fontId="9" fillId="0" borderId="80" xfId="0" applyFont="1" applyBorder="1" applyAlignment="1">
      <alignment horizontal="center" vertical="center" wrapText="1"/>
    </xf>
    <xf numFmtId="0" fontId="9" fillId="0" borderId="0" xfId="0" applyFont="1" applyAlignment="1">
      <alignment horizontal="center" vertical="center" wrapText="1"/>
    </xf>
    <xf numFmtId="0" fontId="9" fillId="0" borderId="48" xfId="0" applyFont="1" applyBorder="1" applyAlignment="1">
      <alignment horizontal="center" vertical="center" wrapText="1"/>
    </xf>
    <xf numFmtId="0" fontId="10" fillId="0" borderId="53" xfId="0" quotePrefix="1" applyFont="1" applyBorder="1" applyAlignment="1" applyProtection="1">
      <alignment horizontal="center" vertical="top"/>
      <protection locked="0"/>
    </xf>
    <xf numFmtId="0" fontId="10" fillId="0" borderId="3" xfId="0" quotePrefix="1" applyFont="1" applyBorder="1" applyAlignment="1" applyProtection="1">
      <alignment horizontal="center" vertical="top"/>
      <protection locked="0"/>
    </xf>
    <xf numFmtId="0" fontId="37" fillId="0" borderId="0" xfId="0" applyFont="1" applyBorder="1" applyAlignment="1">
      <alignment horizontal="center" wrapText="1"/>
    </xf>
    <xf numFmtId="0" fontId="37" fillId="0" borderId="48" xfId="0" applyFont="1" applyBorder="1" applyAlignment="1">
      <alignment horizontal="center" wrapText="1"/>
    </xf>
    <xf numFmtId="0" fontId="37" fillId="0" borderId="0" xfId="0" applyFont="1" applyBorder="1" applyAlignment="1">
      <alignment horizontal="left" vertical="top"/>
    </xf>
    <xf numFmtId="0" fontId="37" fillId="0" borderId="48" xfId="0" applyFont="1" applyBorder="1" applyAlignment="1">
      <alignment horizontal="left" vertical="top"/>
    </xf>
    <xf numFmtId="0" fontId="37" fillId="0" borderId="85" xfId="0" applyFont="1" applyBorder="1" applyAlignment="1">
      <alignment horizontal="left" vertical="top"/>
    </xf>
    <xf numFmtId="0" fontId="37" fillId="0" borderId="86" xfId="0" applyFont="1" applyBorder="1" applyAlignment="1">
      <alignment horizontal="left" vertical="top"/>
    </xf>
    <xf numFmtId="0" fontId="16" fillId="0" borderId="79"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35" fillId="0" borderId="80" xfId="0" applyFont="1" applyBorder="1" applyAlignment="1">
      <alignment horizontal="center" vertical="center"/>
    </xf>
    <xf numFmtId="0" fontId="35" fillId="0" borderId="0" xfId="0" applyFont="1" applyAlignment="1">
      <alignment horizontal="center" vertical="center"/>
    </xf>
    <xf numFmtId="0" fontId="35" fillId="0" borderId="48" xfId="0" applyFont="1" applyBorder="1" applyAlignment="1">
      <alignment horizontal="center" vertical="center"/>
    </xf>
    <xf numFmtId="0" fontId="19" fillId="0" borderId="18" xfId="0" applyFont="1" applyBorder="1" applyAlignment="1">
      <alignment horizontal="left" vertical="center" wrapText="1" shrinkToFit="1"/>
    </xf>
    <xf numFmtId="0" fontId="19" fillId="0" borderId="13" xfId="0" applyFont="1" applyBorder="1" applyAlignment="1">
      <alignment horizontal="left" vertical="center" wrapText="1" shrinkToFit="1"/>
    </xf>
    <xf numFmtId="0" fontId="19" fillId="0" borderId="23" xfId="0" applyFont="1" applyBorder="1" applyAlignment="1">
      <alignment horizontal="left" vertical="center" wrapText="1" shrinkToFit="1"/>
    </xf>
    <xf numFmtId="49" fontId="2" fillId="0" borderId="25" xfId="0" applyNumberFormat="1" applyFont="1" applyBorder="1" applyAlignment="1" applyProtection="1">
      <alignment horizontal="left" vertical="center" wrapText="1" shrinkToFit="1"/>
      <protection locked="0"/>
    </xf>
    <xf numFmtId="49" fontId="2" fillId="0" borderId="13" xfId="0" applyNumberFormat="1" applyFont="1" applyBorder="1" applyAlignment="1" applyProtection="1">
      <alignment horizontal="left" vertical="center" wrapText="1" shrinkToFit="1"/>
      <protection locked="0"/>
    </xf>
    <xf numFmtId="0" fontId="22" fillId="0" borderId="12" xfId="0" applyFont="1" applyBorder="1" applyAlignment="1">
      <alignment horizontal="center" vertical="center" wrapText="1" shrinkToFit="1"/>
    </xf>
    <xf numFmtId="0" fontId="22" fillId="0" borderId="3" xfId="0" applyFont="1" applyBorder="1" applyAlignment="1">
      <alignment horizontal="center" vertical="center" wrapText="1" shrinkToFit="1"/>
    </xf>
    <xf numFmtId="0" fontId="28" fillId="0" borderId="0" xfId="0" applyFont="1" applyAlignment="1" applyProtection="1">
      <alignment horizontal="left"/>
      <protection locked="0"/>
    </xf>
    <xf numFmtId="0" fontId="2" fillId="0" borderId="6"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27" xfId="0" applyFont="1" applyBorder="1" applyAlignment="1">
      <alignment horizontal="left" vertical="center" wrapText="1" shrinkToFit="1"/>
    </xf>
    <xf numFmtId="0" fontId="7" fillId="0" borderId="26" xfId="0" applyFont="1" applyBorder="1" applyAlignment="1" applyProtection="1">
      <alignment horizontal="left" vertical="center" wrapText="1" shrinkToFit="1"/>
      <protection locked="0"/>
    </xf>
    <xf numFmtId="0" fontId="7" fillId="0" borderId="5" xfId="0" applyFont="1" applyBorder="1" applyAlignment="1" applyProtection="1">
      <alignment horizontal="left" vertical="center" wrapText="1" shrinkToFit="1"/>
      <protection locked="0"/>
    </xf>
    <xf numFmtId="0" fontId="7" fillId="0" borderId="7" xfId="0" applyFont="1" applyBorder="1" applyAlignment="1" applyProtection="1">
      <alignment horizontal="left" vertical="center" wrapText="1" shrinkToFit="1"/>
      <protection locked="0"/>
    </xf>
    <xf numFmtId="0" fontId="7" fillId="0" borderId="45" xfId="0" applyFont="1" applyBorder="1" applyAlignment="1" applyProtection="1">
      <alignment horizontal="left" vertical="center" wrapText="1" shrinkToFit="1"/>
      <protection locked="0"/>
    </xf>
    <xf numFmtId="0" fontId="19" fillId="0" borderId="8" xfId="0" applyFont="1" applyBorder="1" applyAlignment="1">
      <alignment horizontal="left" vertical="center" wrapText="1" shrinkToFit="1"/>
    </xf>
    <xf numFmtId="0" fontId="19" fillId="0" borderId="12" xfId="0" applyFont="1" applyBorder="1" applyAlignment="1">
      <alignment horizontal="left" vertical="center" wrapText="1" shrinkToFit="1"/>
    </xf>
    <xf numFmtId="0" fontId="19" fillId="0" borderId="3" xfId="0" applyFont="1" applyBorder="1" applyAlignment="1">
      <alignment horizontal="left" vertical="center" wrapText="1" shrinkToFit="1"/>
    </xf>
    <xf numFmtId="0" fontId="7" fillId="0" borderId="4" xfId="0" applyFont="1" applyBorder="1" applyAlignment="1" applyProtection="1">
      <alignment horizontal="left" vertical="center" wrapText="1" shrinkToFit="1"/>
      <protection locked="0"/>
    </xf>
    <xf numFmtId="0" fontId="7" fillId="0" borderId="12" xfId="0" applyFont="1" applyBorder="1" applyAlignment="1" applyProtection="1">
      <alignment horizontal="left" vertical="center" wrapText="1" shrinkToFit="1"/>
      <protection locked="0"/>
    </xf>
    <xf numFmtId="0" fontId="7" fillId="0" borderId="21" xfId="0" applyFont="1" applyBorder="1" applyAlignment="1" applyProtection="1">
      <alignment horizontal="left" vertical="center" wrapText="1" shrinkToFit="1"/>
      <protection locked="0"/>
    </xf>
    <xf numFmtId="49" fontId="7" fillId="0" borderId="4" xfId="0" applyNumberFormat="1" applyFont="1" applyBorder="1" applyAlignment="1" applyProtection="1">
      <alignment horizontal="left" vertical="center" wrapText="1" shrinkToFit="1"/>
      <protection locked="0"/>
    </xf>
    <xf numFmtId="49" fontId="7" fillId="0" borderId="12" xfId="0" applyNumberFormat="1" applyFont="1" applyBorder="1" applyAlignment="1" applyProtection="1">
      <alignment horizontal="left" vertical="center" wrapText="1" shrinkToFit="1"/>
      <protection locked="0"/>
    </xf>
    <xf numFmtId="49" fontId="7" fillId="0" borderId="21" xfId="0" applyNumberFormat="1" applyFont="1" applyBorder="1" applyAlignment="1" applyProtection="1">
      <alignment horizontal="left" vertical="center" wrapText="1" shrinkToFit="1"/>
      <protection locked="0"/>
    </xf>
    <xf numFmtId="0" fontId="19" fillId="0" borderId="58" xfId="0" applyFont="1" applyBorder="1" applyAlignment="1">
      <alignment horizontal="center" vertical="center" wrapText="1" shrinkToFit="1"/>
    </xf>
    <xf numFmtId="0" fontId="19" fillId="0" borderId="59" xfId="0" applyFont="1" applyBorder="1" applyAlignment="1">
      <alignment horizontal="center" vertical="center" wrapText="1" shrinkToFit="1"/>
    </xf>
    <xf numFmtId="0" fontId="19" fillId="0" borderId="82" xfId="0" applyFont="1" applyBorder="1" applyAlignment="1">
      <alignment horizontal="center" vertical="center" wrapText="1" shrinkToFit="1"/>
    </xf>
    <xf numFmtId="0" fontId="19" fillId="0" borderId="60" xfId="0" applyFont="1" applyBorder="1" applyAlignment="1">
      <alignment horizontal="center" vertical="center" wrapText="1" shrinkToFit="1"/>
    </xf>
    <xf numFmtId="0" fontId="19" fillId="0" borderId="61" xfId="0" applyFont="1" applyBorder="1" applyAlignment="1">
      <alignment horizontal="center" vertical="center" wrapText="1" shrinkToFit="1"/>
    </xf>
    <xf numFmtId="0" fontId="2" fillId="0" borderId="63" xfId="0" applyFont="1" applyBorder="1" applyAlignment="1">
      <alignment horizontal="center" vertical="center" wrapText="1" shrinkToFit="1"/>
    </xf>
    <xf numFmtId="0" fontId="2" fillId="0" borderId="64" xfId="0" applyFont="1" applyBorder="1" applyAlignment="1">
      <alignment horizontal="center" vertical="center" wrapText="1" shrinkToFit="1"/>
    </xf>
    <xf numFmtId="0" fontId="2" fillId="0" borderId="68" xfId="0" applyFont="1" applyBorder="1" applyAlignment="1">
      <alignment horizontal="center" vertical="center" wrapText="1" shrinkToFit="1"/>
    </xf>
    <xf numFmtId="0" fontId="2" fillId="0" borderId="44" xfId="0" applyFont="1" applyBorder="1" applyAlignment="1">
      <alignment horizontal="center" vertical="center" wrapText="1" shrinkToFit="1"/>
    </xf>
    <xf numFmtId="0" fontId="30" fillId="0" borderId="10" xfId="0" applyFont="1" applyBorder="1" applyAlignment="1">
      <alignment horizontal="right" vertical="top"/>
    </xf>
    <xf numFmtId="0" fontId="7" fillId="0" borderId="4" xfId="0" applyFont="1" applyBorder="1" applyAlignment="1">
      <alignment horizontal="left" vertical="center" wrapText="1" shrinkToFit="1"/>
    </xf>
    <xf numFmtId="0" fontId="7" fillId="0" borderId="12" xfId="0" applyFont="1" applyBorder="1" applyAlignment="1">
      <alignment horizontal="left" vertical="center" wrapText="1" shrinkToFit="1"/>
    </xf>
    <xf numFmtId="0" fontId="7" fillId="0" borderId="21" xfId="0" applyFont="1" applyBorder="1" applyAlignment="1">
      <alignment horizontal="left" vertical="center" wrapText="1" shrinkToFit="1"/>
    </xf>
    <xf numFmtId="0" fontId="10" fillId="0" borderId="74" xfId="0" quotePrefix="1" applyFont="1" applyBorder="1" applyAlignment="1" applyProtection="1">
      <alignment horizontal="center" vertical="top"/>
      <protection locked="0"/>
    </xf>
    <xf numFmtId="0" fontId="10" fillId="0" borderId="75" xfId="0" quotePrefix="1" applyFont="1" applyBorder="1" applyAlignment="1" applyProtection="1">
      <alignment horizontal="center" vertical="top"/>
      <protection locked="0"/>
    </xf>
    <xf numFmtId="0" fontId="27" fillId="0" borderId="0" xfId="0" applyFont="1" applyAlignment="1">
      <alignment horizontal="left" vertical="top" wrapText="1"/>
    </xf>
    <xf numFmtId="0" fontId="17" fillId="0" borderId="9" xfId="0" applyFont="1" applyBorder="1" applyAlignment="1">
      <alignment horizontal="left" vertical="center" wrapText="1"/>
    </xf>
    <xf numFmtId="0" fontId="17" fillId="0" borderId="22" xfId="0" applyFont="1" applyBorder="1" applyAlignment="1">
      <alignment horizontal="left" vertical="center" wrapText="1"/>
    </xf>
    <xf numFmtId="0" fontId="16" fillId="0" borderId="31" xfId="0" applyFont="1" applyBorder="1" applyAlignment="1">
      <alignment horizontal="left" wrapText="1"/>
    </xf>
    <xf numFmtId="0" fontId="16" fillId="0" borderId="0" xfId="0" applyFont="1" applyBorder="1" applyAlignment="1">
      <alignment horizontal="left" wrapText="1"/>
    </xf>
    <xf numFmtId="0" fontId="16" fillId="0" borderId="14" xfId="0" applyFont="1" applyBorder="1" applyAlignment="1">
      <alignment horizontal="left" wrapText="1"/>
    </xf>
    <xf numFmtId="0" fontId="16" fillId="0" borderId="7" xfId="0" applyFont="1" applyBorder="1" applyAlignment="1">
      <alignment horizontal="left" wrapText="1"/>
    </xf>
    <xf numFmtId="0" fontId="9" fillId="0" borderId="39" xfId="0" applyFont="1" applyBorder="1" applyAlignment="1">
      <alignment horizontal="center" vertical="top" wrapText="1"/>
    </xf>
    <xf numFmtId="0" fontId="9" fillId="0" borderId="88" xfId="0" applyFont="1" applyBorder="1" applyAlignment="1">
      <alignment horizontal="center" vertical="top" wrapText="1"/>
    </xf>
    <xf numFmtId="0" fontId="18" fillId="0" borderId="2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28" xfId="0" applyFont="1" applyBorder="1" applyAlignment="1">
      <alignment horizontal="left" vertical="center" wrapText="1"/>
    </xf>
    <xf numFmtId="0" fontId="21" fillId="0" borderId="89" xfId="0" applyFont="1" applyBorder="1" applyAlignment="1">
      <alignment horizontal="center" vertical="center" wrapText="1" shrinkToFit="1"/>
    </xf>
    <xf numFmtId="0" fontId="21" fillId="0" borderId="66" xfId="0" applyFont="1" applyBorder="1" applyAlignment="1">
      <alignment horizontal="center" vertical="center" wrapText="1" shrinkToFit="1"/>
    </xf>
    <xf numFmtId="0" fontId="21" fillId="0" borderId="90" xfId="0" applyFont="1" applyBorder="1" applyAlignment="1">
      <alignment horizontal="center" vertical="center" wrapText="1" shrinkToFit="1"/>
    </xf>
    <xf numFmtId="0" fontId="21" fillId="0" borderId="54" xfId="0" applyFont="1" applyBorder="1" applyAlignment="1">
      <alignment horizontal="center" vertical="center" wrapText="1" shrinkToFit="1"/>
    </xf>
    <xf numFmtId="0" fontId="21" fillId="0" borderId="7" xfId="0" applyFont="1" applyBorder="1" applyAlignment="1">
      <alignment horizontal="center" vertical="center" wrapText="1" shrinkToFit="1"/>
    </xf>
    <xf numFmtId="0" fontId="21" fillId="0" borderId="19" xfId="0" applyFont="1" applyBorder="1" applyAlignment="1">
      <alignment horizontal="center" vertical="center" wrapText="1" shrinkToFit="1"/>
    </xf>
    <xf numFmtId="0" fontId="25" fillId="0" borderId="0" xfId="0" applyFont="1" applyAlignment="1">
      <alignment wrapText="1"/>
    </xf>
    <xf numFmtId="0" fontId="25" fillId="0" borderId="0" xfId="0" applyFont="1"/>
    <xf numFmtId="0" fontId="25" fillId="0" borderId="4" xfId="0" applyFont="1" applyBorder="1" applyAlignment="1">
      <alignment horizontal="left" vertical="center"/>
    </xf>
    <xf numFmtId="0" fontId="25" fillId="0" borderId="12" xfId="0" applyFont="1" applyBorder="1" applyAlignment="1">
      <alignment horizontal="left" vertical="center"/>
    </xf>
    <xf numFmtId="0" fontId="25" fillId="0" borderId="3" xfId="0" applyFont="1" applyBorder="1" applyAlignment="1">
      <alignment horizontal="left" vertical="center"/>
    </xf>
    <xf numFmtId="0" fontId="34" fillId="0" borderId="65" xfId="0" applyFont="1" applyBorder="1" applyAlignment="1">
      <alignment horizontal="center" vertical="center" wrapText="1"/>
    </xf>
    <xf numFmtId="0" fontId="34" fillId="0" borderId="66" xfId="0" applyFont="1" applyBorder="1" applyAlignment="1">
      <alignment horizontal="center" vertical="center" wrapText="1"/>
    </xf>
    <xf numFmtId="0" fontId="34" fillId="0" borderId="67" xfId="0" applyFont="1" applyBorder="1" applyAlignment="1">
      <alignment horizontal="center" vertical="center" wrapText="1"/>
    </xf>
    <xf numFmtId="0" fontId="34" fillId="0" borderId="77"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69" xfId="0" applyFont="1" applyBorder="1" applyAlignment="1">
      <alignment horizontal="center" vertical="center" wrapText="1"/>
    </xf>
    <xf numFmtId="0" fontId="28" fillId="0" borderId="0" xfId="0" applyFont="1"/>
    <xf numFmtId="0" fontId="27" fillId="0" borderId="0" xfId="0" applyFont="1" applyAlignment="1">
      <alignment horizontal="left" vertical="center" wrapText="1"/>
    </xf>
    <xf numFmtId="0" fontId="0" fillId="0" borderId="1" xfId="0" applyBorder="1" applyAlignment="1" applyProtection="1">
      <alignment horizontal="left" vertical="top" wrapText="1"/>
      <protection locked="0"/>
    </xf>
    <xf numFmtId="0" fontId="0" fillId="0" borderId="1" xfId="0" applyBorder="1" applyAlignment="1">
      <alignment horizontal="left" vertical="top" wrapText="1"/>
    </xf>
    <xf numFmtId="0" fontId="32" fillId="5" borderId="29" xfId="0" applyFont="1" applyFill="1" applyBorder="1" applyAlignment="1">
      <alignment horizontal="left" wrapText="1"/>
    </xf>
    <xf numFmtId="0" fontId="32" fillId="5" borderId="20" xfId="0" applyFont="1" applyFill="1" applyBorder="1" applyAlignment="1">
      <alignment horizontal="left" wrapText="1"/>
    </xf>
    <xf numFmtId="0" fontId="32" fillId="5" borderId="30" xfId="0" applyFont="1" applyFill="1" applyBorder="1" applyAlignment="1">
      <alignment horizontal="left" wrapText="1"/>
    </xf>
    <xf numFmtId="0" fontId="0" fillId="0" borderId="0" xfId="0" applyAlignment="1">
      <alignment horizontal="left" wrapText="1"/>
    </xf>
    <xf numFmtId="0" fontId="36" fillId="0" borderId="81" xfId="25" applyFont="1" applyBorder="1" applyAlignment="1" applyProtection="1">
      <alignment horizontal="center" vertical="center" wrapText="1"/>
      <protection locked="0"/>
    </xf>
    <xf numFmtId="0" fontId="36" fillId="0" borderId="49" xfId="25" applyFont="1" applyBorder="1" applyAlignment="1" applyProtection="1">
      <alignment horizontal="center" vertical="center" wrapText="1"/>
      <protection locked="0"/>
    </xf>
    <xf numFmtId="0" fontId="36" fillId="0" borderId="50" xfId="25" applyFont="1" applyBorder="1" applyAlignment="1" applyProtection="1">
      <alignment horizontal="center" vertical="center" wrapText="1"/>
      <protection locked="0"/>
    </xf>
    <xf numFmtId="0" fontId="36" fillId="0" borderId="8" xfId="25" applyFont="1" applyFill="1" applyBorder="1" applyAlignment="1" applyProtection="1">
      <alignment horizontal="left" vertical="top" wrapText="1"/>
      <protection locked="0"/>
    </xf>
    <xf numFmtId="0" fontId="36" fillId="0" borderId="12" xfId="25" applyFont="1" applyFill="1" applyBorder="1" applyAlignment="1" applyProtection="1">
      <alignment horizontal="left" vertical="top" wrapText="1"/>
      <protection locked="0"/>
    </xf>
  </cellXfs>
  <cellStyles count="26">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25" builtinId="8"/>
    <cellStyle name="Modul" xfId="2" xr:uid="{00000000-0005-0000-0000-000015000000}"/>
    <cellStyle name="Modulgruppe" xfId="1" xr:uid="{00000000-0005-0000-0000-000016000000}"/>
    <cellStyle name="Standard" xfId="0" builtinId="0"/>
    <cellStyle name="Standard 2" xfId="23" xr:uid="{00000000-0005-0000-0000-000018000000}"/>
    <cellStyle name="Untermodul" xfId="24" xr:uid="{00000000-0005-0000-0000-000019000000}"/>
  </cellStyles>
  <dxfs count="105">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Medium4"/>
  <colors>
    <mruColors>
      <color rgb="FF1038E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428625</xdr:colOff>
          <xdr:row>58</xdr:row>
          <xdr:rowOff>28575</xdr:rowOff>
        </xdr:from>
        <xdr:to>
          <xdr:col>3</xdr:col>
          <xdr:colOff>1152525</xdr:colOff>
          <xdr:row>58</xdr:row>
          <xdr:rowOff>295275</xdr:rowOff>
        </xdr:to>
        <xdr:sp macro="" textlink="">
          <xdr:nvSpPr>
            <xdr:cNvPr id="22529" name="Option Button 1" descr=" Nein"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1228725</xdr:colOff>
          <xdr:row>58</xdr:row>
          <xdr:rowOff>38100</xdr:rowOff>
        </xdr:from>
        <xdr:to>
          <xdr:col>3</xdr:col>
          <xdr:colOff>371475</xdr:colOff>
          <xdr:row>58</xdr:row>
          <xdr:rowOff>276225</xdr:rowOff>
        </xdr:to>
        <xdr:sp macro="" textlink="">
          <xdr:nvSpPr>
            <xdr:cNvPr id="22530" name="Option Button 2" descr=" Ja"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2000000}" name="ListeStudiengaenge" displayName="ListeStudiengaenge" ref="A35:M47" totalsRowShown="0">
  <autoFilter ref="A35:M47" xr:uid="{00000000-0009-0000-0100-000006000000}"/>
  <tableColumns count="13">
    <tableColumn id="1" xr3:uid="{00000000-0010-0000-1200-000001000000}" name="Studiengangkürzel"/>
    <tableColumn id="9" xr3:uid="{00000000-0010-0000-1200-000009000000}" name="StudiengangsTyp"/>
    <tableColumn id="3" xr3:uid="{00000000-0010-0000-1200-000003000000}" name="SemesterUmfang" dataDxfId="104">
      <calculatedColumnFormula>IF(ListeStudiengaenge[[#This Row],[Studiengangkürzel]]&lt;&gt;"",INDIRECT(CONCATENATE("$",ListeStudiengaenge[[#This Row],[StudiengangsTyp]],"$15")),"")</calculatedColumnFormula>
    </tableColumn>
    <tableColumn id="8" xr3:uid="{00000000-0010-0000-1200-000008000000}" name="Basis-Einstufungs-Fachsemester"/>
    <tableColumn id="17" xr3:uid="{00000000-0010-0000-1200-000011000000}" name="AnsprechpartnerZPA"/>
    <tableColumn id="16" xr3:uid="{00000000-0010-0000-1200-000010000000}" name="Spalte5" dataDxfId="103">
      <calculatedColumnFormula>IF(ListeStudiengaenge[[#This Row],[SemesterUmfang]]&lt;&gt;"",INDIRECT(CONCATENATE("$",ListeStudiengaenge[[#This Row],[AnsprechpartnerZPA]],"$14")),"")</calculatedColumnFormula>
    </tableColumn>
    <tableColumn id="15" xr3:uid="{00000000-0010-0000-1200-00000F000000}" name="Spalte4" dataDxfId="102">
      <calculatedColumnFormula>IF(ListeStudiengaenge[[#This Row],[Basis-Einstufungs-Fachsemester]]&lt;&gt;"",INDIRECT(CONCATENATE("$",ListeStudiengaenge[[#This Row],[Spalte5]],"$14")),"")</calculatedColumnFormula>
    </tableColumn>
    <tableColumn id="14" xr3:uid="{00000000-0010-0000-1200-00000E000000}" name="Spalte3" dataDxfId="101">
      <calculatedColumnFormula>IF(ListeStudiengaenge[[#This Row],[AnsprechpartnerZPA]]&lt;&gt;"",INDIRECT(CONCATENATE("$",ListeStudiengaenge[[#This Row],[Spalte4]],"$14")),"")</calculatedColumnFormula>
    </tableColumn>
    <tableColumn id="13" xr3:uid="{00000000-0010-0000-1200-00000D000000}" name="Spalte2" dataDxfId="100">
      <calculatedColumnFormula>IF(ListeStudiengaenge[[#This Row],[Spalte5]]&lt;&gt;"",INDIRECT(CONCATENATE("$",ListeStudiengaenge[[#This Row],[Spalte3]],"$14")),"")</calculatedColumnFormula>
    </tableColumn>
    <tableColumn id="12" xr3:uid="{00000000-0010-0000-1200-00000C000000}" name="Spalte1" dataDxfId="99">
      <calculatedColumnFormula>IF(ListeStudiengaenge[[#This Row],[Spalte4]]&lt;&gt;"",INDIRECT(CONCATENATE("$",ListeStudiengaenge[[#This Row],[Spalte2]],"$14")),"")</calculatedColumnFormula>
    </tableColumn>
    <tableColumn id="10" xr3:uid="{00000000-0010-0000-1200-00000A000000}" name="EinstufungsFaktorKBF" dataDxfId="98">
      <calculatedColumnFormula>IF(AND(ListeStudiengaenge[[#This Row],[Studiengangkürzel]]&lt;&gt;"",OR(ListeStudiengaenge[[#This Row],[StudiengangsTyp]]="D",ListeStudiengaenge[[#This Row],[StudiengangsTyp]]="O")),INDIRECT(CONCATENATE("Z14S",CODE(ListeStudiengaenge[[#This Row],[StudiengangsTyp]])-63),FALSE),"")</calculatedColumnFormula>
    </tableColumn>
    <tableColumn id="11" xr3:uid="{00000000-0010-0000-1200-00000B000000}" name="FachsemestermodifikatorKBF" dataDxfId="97">
      <calculatedColumnFormula>IF(AND(ListeStudiengaenge[[#This Row],[Studiengangkürzel]]&lt;&gt;"",OR(ListeStudiengaenge[[#This Row],[StudiengangsTyp]]="D",ListeStudiengaenge[[#This Row],[StudiengangsTyp]]="O")),INDIRECT(CONCATENATE("Z18S",CODE(ListeStudiengaenge[[#This Row],[StudiengangsTyp]])-63),FALSE),"")</calculatedColumnFormula>
    </tableColumn>
    <tableColumn id="2" xr3:uid="{00000000-0010-0000-1200-000002000000}" name="Prüfungsauschuss" dataDxfId="96"/>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LA_WiWi_BK_Master_2014" displayName="LA_WiWi_BK_Master_2014" ref="A1:H20" totalsRowShown="0">
  <autoFilter ref="A1:H20" xr:uid="{00000000-0009-0000-0100-00000C000000}"/>
  <tableColumns count="8">
    <tableColumn id="1" xr3:uid="{00000000-0010-0000-0900-000001000000}" name="Header" dataDxfId="47"/>
    <tableColumn id="2" xr3:uid="{00000000-0010-0000-0900-000002000000}" name="Modul ID" dataDxfId="46"/>
    <tableColumn id="7" xr3:uid="{AC84DA5D-76E3-4EBA-9583-DA74000668D3}" name="HIS exam ID" dataDxfId="45"/>
    <tableColumn id="3" xr3:uid="{00000000-0010-0000-0900-000003000000}" name="Pool" dataDxfId="44"/>
    <tableColumn id="4" xr3:uid="{00000000-0010-0000-0900-000004000000}" name="Prüf.Nr." dataDxfId="43"/>
    <tableColumn id="5" xr3:uid="{00000000-0010-0000-0900-000005000000}" name="Name" dataDxfId="42"/>
    <tableColumn id="6" xr3:uid="{00000000-0010-0000-0900-000006000000}" name="Credits" dataDxfId="41"/>
    <tableColumn id="8" xr3:uid="{2F25A1A7-D4F9-453E-BCEF-9C7379FC5D1A}" name="Verantwortlich" dataDxfId="40"/>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MedMan_MedGW_Master_2014" displayName="MedMan_MedGW_Master_2014" ref="A1:H51" totalsRowShown="0">
  <autoFilter ref="A1:H51" xr:uid="{00000000-0009-0000-0100-00000B000000}"/>
  <tableColumns count="8">
    <tableColumn id="1" xr3:uid="{00000000-0010-0000-0A00-000001000000}" name="Header" dataDxfId="39"/>
    <tableColumn id="2" xr3:uid="{00000000-0010-0000-0A00-000002000000}" name="Modul ID" dataDxfId="38"/>
    <tableColumn id="7" xr3:uid="{AADA759D-99C9-4FAE-82BB-9DBBE379DBAB}" name="HIS exam ID" dataDxfId="37"/>
    <tableColumn id="3" xr3:uid="{00000000-0010-0000-0A00-000003000000}" name="Pool" dataDxfId="36"/>
    <tableColumn id="4" xr3:uid="{00000000-0010-0000-0A00-000004000000}" name="Prüf.Nr." dataDxfId="35"/>
    <tableColumn id="5" xr3:uid="{00000000-0010-0000-0A00-000005000000}" name="Name" dataDxfId="34"/>
    <tableColumn id="6" xr3:uid="{00000000-0010-0000-0A00-000006000000}" name="Credits" dataDxfId="33"/>
    <tableColumn id="8" xr3:uid="{E3AF485E-E29D-494C-B352-292DF1A66451}" name="Verantwortlich" dataDxfId="32"/>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B000000}" name="MedMan_WiWi_Master_2014" displayName="MedMan_WiWi_Master_2014" ref="A1:H54" totalsRowShown="0">
  <autoFilter ref="A1:H54" xr:uid="{00000000-0009-0000-0100-00000A000000}"/>
  <tableColumns count="8">
    <tableColumn id="1" xr3:uid="{00000000-0010-0000-0B00-000001000000}" name="Header" dataDxfId="31"/>
    <tableColumn id="2" xr3:uid="{00000000-0010-0000-0B00-000002000000}" name="Modul ID" dataDxfId="30"/>
    <tableColumn id="7" xr3:uid="{6AAB1C48-3FB4-4C71-B7E2-5C25991FA66A}" name="HIS exam ID" dataDxfId="29"/>
    <tableColumn id="3" xr3:uid="{00000000-0010-0000-0B00-000003000000}" name="Pool" dataDxfId="28"/>
    <tableColumn id="4" xr3:uid="{00000000-0010-0000-0B00-000004000000}" name="Prüf.Nr." dataDxfId="27"/>
    <tableColumn id="5" xr3:uid="{00000000-0010-0000-0B00-000005000000}" name="Name" dataDxfId="26"/>
    <tableColumn id="6" xr3:uid="{00000000-0010-0000-0B00-000006000000}" name="Credits" dataDxfId="25"/>
    <tableColumn id="8" xr3:uid="{2BA8EDC1-417E-467F-806B-9D01501C0FDC}" name="Verantwortlich" dataDxfId="24"/>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MuU_Master_2013" displayName="MuU_Master_2013" ref="A1:H91" totalsRowShown="0">
  <autoFilter ref="A1:H91" xr:uid="{00000000-0009-0000-0100-000009000000}"/>
  <tableColumns count="8">
    <tableColumn id="1" xr3:uid="{00000000-0010-0000-0C00-000001000000}" name="Header" dataDxfId="23"/>
    <tableColumn id="2" xr3:uid="{00000000-0010-0000-0C00-000002000000}" name="Modul ID" dataDxfId="22"/>
    <tableColumn id="7" xr3:uid="{3618C5EE-EA78-473C-B856-3B43E88DFC70}" name="HIS exam ID" dataDxfId="21"/>
    <tableColumn id="3" xr3:uid="{00000000-0010-0000-0C00-000003000000}" name="Pool" dataDxfId="20"/>
    <tableColumn id="4" xr3:uid="{00000000-0010-0000-0C00-000004000000}" name="Prüf.Nr." dataDxfId="19"/>
    <tableColumn id="5" xr3:uid="{00000000-0010-0000-0C00-000005000000}" name="Name" dataDxfId="18"/>
    <tableColumn id="6" xr3:uid="{00000000-0010-0000-0C00-000006000000}" name="Credits" dataDxfId="17"/>
    <tableColumn id="8" xr3:uid="{9301C4F8-1296-49A7-84E7-44DAF247418A}" name="Verantwortlich" dataDxfId="16"/>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E000000}" name="VWL_Bachelor_2013" displayName="VWL_Bachelor_2013" ref="A1:H108" totalsRowShown="0">
  <autoFilter ref="A1:H108" xr:uid="{00000000-0009-0000-0100-000007000000}"/>
  <tableColumns count="8">
    <tableColumn id="1" xr3:uid="{00000000-0010-0000-0E00-000001000000}" name="Header" dataDxfId="15"/>
    <tableColumn id="2" xr3:uid="{00000000-0010-0000-0E00-000002000000}" name="Modul ID" dataDxfId="14"/>
    <tableColumn id="7" xr3:uid="{57DCA8E2-1176-4F8B-9676-2ADC38BCDFA3}" name="HIS exam ID" dataDxfId="13"/>
    <tableColumn id="3" xr3:uid="{00000000-0010-0000-0E00-000003000000}" name="Pool" dataDxfId="12"/>
    <tableColumn id="4" xr3:uid="{00000000-0010-0000-0E00-000004000000}" name="Prüf.Nr." dataDxfId="11"/>
    <tableColumn id="5" xr3:uid="{00000000-0010-0000-0E00-000005000000}" name="Name" dataDxfId="10"/>
    <tableColumn id="6" xr3:uid="{00000000-0010-0000-0E00-000006000000}" name="Credits" dataDxfId="9"/>
    <tableColumn id="8" xr3:uid="{1B4FAC00-B46E-47F3-92BA-C3EDA3549F83}" name="Verantwortlich" dataDxfId="8"/>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F000000}" name="VWL_Master_2009_V2013" displayName="VWL_Master_2009_V2013" ref="A1:H89" totalsRowShown="0">
  <autoFilter ref="A1:H89" xr:uid="{00000000-0009-0000-0100-000005000000}"/>
  <tableColumns count="8">
    <tableColumn id="1" xr3:uid="{00000000-0010-0000-0F00-000001000000}" name="Header" dataDxfId="7"/>
    <tableColumn id="2" xr3:uid="{00000000-0010-0000-0F00-000002000000}" name="Modul ID" dataDxfId="6"/>
    <tableColumn id="7" xr3:uid="{9719B612-7C76-489A-823E-8DADF058989B}" name="HIS exam ID" dataDxfId="5"/>
    <tableColumn id="3" xr3:uid="{00000000-0010-0000-0F00-000003000000}" name="Pool" dataDxfId="4"/>
    <tableColumn id="4" xr3:uid="{00000000-0010-0000-0F00-000004000000}" name="Prüf.Nr." dataDxfId="3"/>
    <tableColumn id="5" xr3:uid="{00000000-0010-0000-0F00-000005000000}" name="Name" dataDxfId="2"/>
    <tableColumn id="6" xr3:uid="{00000000-0010-0000-0F00-000006000000}" name="Credits" dataDxfId="1"/>
    <tableColumn id="8" xr3:uid="{2A473379-5656-4837-97D8-AD1C49256C26}" name="Verantwortlich" dataDxfId="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Tabelle21" displayName="Tabelle21" ref="A50:A55" totalsRowShown="0">
  <autoFilter ref="A50:A55" xr:uid="{00000000-0009-0000-0100-000015000000}"/>
  <tableColumns count="1">
    <tableColumn id="1" xr3:uid="{00000000-0010-0000-1300-000001000000}" name="VorsitzendeP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7C9263-E9F8-CE48-BE9F-6A3D255A05AD}" name="Semester" displayName="Semester" ref="A68:A77" totalsRowShown="0">
  <autoFilter ref="A68:A77" xr:uid="{D67C9263-E9F8-CE48-BE9F-6A3D255A05AD}"/>
  <tableColumns count="1">
    <tableColumn id="1" xr3:uid="{05BB6968-46AE-A34F-8B7C-2737928BF708}" name="Semester:"/>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WL_Bachelor_2006_V2013" displayName="BWL_Bachelor_2006_V2013" ref="A1:H120" totalsRowShown="0">
  <autoFilter ref="A1:H120" xr:uid="{00000000-0009-0000-0100-000002000000}"/>
  <tableColumns count="8">
    <tableColumn id="1" xr3:uid="{00000000-0010-0000-0100-000001000000}" name="Header" dataDxfId="95"/>
    <tableColumn id="2" xr3:uid="{00000000-0010-0000-0100-000002000000}" name="Modul ID" dataDxfId="94"/>
    <tableColumn id="7" xr3:uid="{35F8E8E0-ECFF-4502-B34D-F87EEAD1C8CC}" name="HIS exam ID" dataDxfId="93"/>
    <tableColumn id="3" xr3:uid="{00000000-0010-0000-0100-000003000000}" name="Pool" dataDxfId="92"/>
    <tableColumn id="4" xr3:uid="{00000000-0010-0000-0100-000004000000}" name="Prüf.Nr." dataDxfId="91"/>
    <tableColumn id="5" xr3:uid="{00000000-0010-0000-0100-000005000000}" name="Name" dataDxfId="90"/>
    <tableColumn id="6" xr3:uid="{00000000-0010-0000-0100-000006000000}" name="Credits" dataDxfId="89"/>
    <tableColumn id="8" xr3:uid="{030200FC-CC2C-45B9-AE27-82E177A56498}" name="Verantwortlich" dataDxfId="88"/>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BWL_EaF_Master_2015" displayName="BWL_EaF_Master_2015" ref="A1:H69" totalsRowShown="0">
  <autoFilter ref="A1:H69" xr:uid="{00000000-0009-0000-0100-000014000000}"/>
  <tableColumns count="8">
    <tableColumn id="1" xr3:uid="{00000000-0010-0000-0200-000001000000}" name="Header" dataDxfId="87"/>
    <tableColumn id="2" xr3:uid="{00000000-0010-0000-0200-000002000000}" name="Modul ID" dataDxfId="86"/>
    <tableColumn id="7" xr3:uid="{D42681D0-4B06-49F0-B807-B5BACCFA0F28}" name="HIS exam ID" dataDxfId="85"/>
    <tableColumn id="3" xr3:uid="{00000000-0010-0000-0200-000003000000}" name="Pool" dataDxfId="84"/>
    <tableColumn id="4" xr3:uid="{00000000-0010-0000-0200-000004000000}" name="Prüf.Nr." dataDxfId="83"/>
    <tableColumn id="5" xr3:uid="{00000000-0010-0000-0200-000005000000}" name="Name" dataDxfId="82"/>
    <tableColumn id="6" xr3:uid="{00000000-0010-0000-0200-000006000000}" name="Credits" dataDxfId="81"/>
    <tableColumn id="8" xr3:uid="{DE895970-FE61-423C-9E35-89E0449B3356}" name="Verantwortlich" dataDxfId="8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3000000}" name="GOEMIK_Master_2016" displayName="GOEMIK_Master_2016" ref="A1:H58" totalsRowShown="0">
  <autoFilter ref="A1:H58" xr:uid="{00000000-0009-0000-0100-000012000000}"/>
  <tableColumns count="8">
    <tableColumn id="1" xr3:uid="{00000000-0010-0000-0300-000001000000}" name="Header" dataDxfId="79"/>
    <tableColumn id="2" xr3:uid="{00000000-0010-0000-0300-000002000000}" name="Modul ID" dataDxfId="78"/>
    <tableColumn id="7" xr3:uid="{8E20E67B-C8F4-43FC-8055-3DA986510282}" name="HIS exam ID" dataDxfId="77"/>
    <tableColumn id="3" xr3:uid="{00000000-0010-0000-0300-000003000000}" name="Pool" dataDxfId="76"/>
    <tableColumn id="4" xr3:uid="{00000000-0010-0000-0300-000004000000}" name="Prüf.Nr." dataDxfId="75"/>
    <tableColumn id="5" xr3:uid="{00000000-0010-0000-0300-000005000000}" name="Name" dataDxfId="74"/>
    <tableColumn id="6" xr3:uid="{00000000-0010-0000-0300-000006000000}" name="Credits" dataDxfId="73"/>
    <tableColumn id="8" xr3:uid="{10A9E7DE-8F61-4F2C-95C4-8B121D399AAA}" name="Verantwortlich" dataDxfId="72"/>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4000000}" name="LA_gbF_kbF_BK_Bachelor_2011_V2013" displayName="LA_gbF_kbF_BK_Bachelor_2011_V2013" ref="A1:H66" totalsRowShown="0">
  <autoFilter ref="A1:H66" xr:uid="{00000000-0009-0000-0100-000011000000}"/>
  <tableColumns count="8">
    <tableColumn id="1" xr3:uid="{00000000-0010-0000-0400-000001000000}" name="Header" dataDxfId="71"/>
    <tableColumn id="2" xr3:uid="{00000000-0010-0000-0400-000002000000}" name="Modul ID" dataDxfId="70"/>
    <tableColumn id="7" xr3:uid="{8DD39F16-FE5C-47DD-9B08-8810EC3666B0}" name="HIS exam ID" dataDxfId="69"/>
    <tableColumn id="3" xr3:uid="{00000000-0010-0000-0400-000003000000}" name="Pool" dataDxfId="68"/>
    <tableColumn id="4" xr3:uid="{00000000-0010-0000-0400-000004000000}" name="Prüf.Nr." dataDxfId="67"/>
    <tableColumn id="5" xr3:uid="{00000000-0010-0000-0400-000005000000}" name="Name" dataDxfId="66"/>
    <tableColumn id="6" xr3:uid="{00000000-0010-0000-0400-000006000000}" name="Credits" dataDxfId="65"/>
    <tableColumn id="8" xr3:uid="{BA7681B3-320C-4907-9914-D89A59A90A62}" name="Verantwortlich" dataDxfId="64"/>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5000000}" name="LA_gbF_kbF_BK_Master_2014" displayName="LA_gbF_kbF_BK_Master_2014" ref="A1:H76" totalsRowShown="0">
  <autoFilter ref="A1:H76" xr:uid="{00000000-0009-0000-0100-000010000000}"/>
  <tableColumns count="8">
    <tableColumn id="1" xr3:uid="{00000000-0010-0000-0500-000001000000}" name="Header" dataDxfId="63"/>
    <tableColumn id="2" xr3:uid="{00000000-0010-0000-0500-000002000000}" name="Modul ID" dataDxfId="62"/>
    <tableColumn id="7" xr3:uid="{D7CC9416-3E7C-4AE8-B3EC-910A484C7E1F}" name="HIS exam ID" dataDxfId="61"/>
    <tableColumn id="3" xr3:uid="{00000000-0010-0000-0500-000003000000}" name="Pool" dataDxfId="60"/>
    <tableColumn id="4" xr3:uid="{00000000-0010-0000-0500-000004000000}" name="Prüf.Nr." dataDxfId="59"/>
    <tableColumn id="5" xr3:uid="{00000000-0010-0000-0500-000005000000}" name="Name" dataDxfId="58"/>
    <tableColumn id="6" xr3:uid="{00000000-0010-0000-0500-000006000000}" name="Credits" dataDxfId="57"/>
    <tableColumn id="8" xr3:uid="{39F94DDD-474D-426D-8325-6FF0ADBFB789}" name="Verantwortlich" dataDxfId="56"/>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LA_WiWi_BK_Bachelor_2011_V2013" displayName="LA_WiWi_BK_Bachelor_2011_V2013" ref="A1:H18" totalsRowShown="0">
  <autoFilter ref="A1:H18" xr:uid="{00000000-0009-0000-0100-00000D000000}"/>
  <tableColumns count="8">
    <tableColumn id="1" xr3:uid="{00000000-0010-0000-0800-000001000000}" name="Header" dataDxfId="55"/>
    <tableColumn id="2" xr3:uid="{00000000-0010-0000-0800-000002000000}" name="Modul ID" dataDxfId="54"/>
    <tableColumn id="7" xr3:uid="{363F546B-8A18-49A5-8790-721B7E342FA0}" name="HIS exam ID" dataDxfId="53"/>
    <tableColumn id="3" xr3:uid="{00000000-0010-0000-0800-000003000000}" name="Pool" dataDxfId="52"/>
    <tableColumn id="4" xr3:uid="{00000000-0010-0000-0800-000004000000}" name="Prüf.Nr." dataDxfId="51"/>
    <tableColumn id="5" xr3:uid="{00000000-0010-0000-0800-000005000000}" name="Name" dataDxfId="50"/>
    <tableColumn id="6" xr3:uid="{00000000-0010-0000-0800-000006000000}" name="Credits" dataDxfId="49"/>
    <tableColumn id="8" xr3:uid="{91512AF6-6307-414B-99B0-89967668F167}" name="Verantwortlich" dataDxfId="48"/>
  </tableColumns>
  <tableStyleInfo name="TableStyleMedium7" showFirstColumn="0" showLastColumn="0" showRowStripes="1" showColumnStripes="0"/>
</table>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iwi.uni-due.de/studium/studienorganisation/anerkennungen/"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L120"/>
  <sheetViews>
    <sheetView tabSelected="1" showRuler="0" zoomScaleNormal="100" zoomScaleSheetLayoutView="100" workbookViewId="0">
      <selection activeCell="A3" sqref="A3:D4"/>
    </sheetView>
  </sheetViews>
  <sheetFormatPr baseColWidth="10" defaultColWidth="11.375" defaultRowHeight="15.75" x14ac:dyDescent="0.25"/>
  <cols>
    <col min="1" max="1" width="4.5" customWidth="1"/>
    <col min="2" max="2" width="14.375" customWidth="1"/>
    <col min="3" max="3" width="16.75" customWidth="1"/>
    <col min="4" max="4" width="41.25" customWidth="1"/>
    <col min="5" max="5" width="11.375" customWidth="1"/>
    <col min="6" max="6" width="6.375" customWidth="1"/>
    <col min="7" max="7" width="53.125" customWidth="1"/>
    <col min="8" max="8" width="20.875" customWidth="1"/>
    <col min="9" max="9" width="5" customWidth="1"/>
    <col min="10" max="10" width="15.5" customWidth="1"/>
    <col min="11" max="11" width="10" bestFit="1" customWidth="1"/>
  </cols>
  <sheetData>
    <row r="1" spans="1:12" s="1" customFormat="1" ht="19.5" customHeight="1" thickTop="1" x14ac:dyDescent="0.25">
      <c r="A1" s="110" t="s">
        <v>1050</v>
      </c>
      <c r="B1" s="110"/>
      <c r="C1" s="110"/>
      <c r="D1" s="110"/>
      <c r="E1" s="110"/>
      <c r="F1" s="110"/>
      <c r="G1" s="111"/>
      <c r="H1" s="116" t="s">
        <v>1047</v>
      </c>
      <c r="I1" s="117"/>
      <c r="J1" s="117"/>
      <c r="K1" s="118"/>
    </row>
    <row r="2" spans="1:12" s="1" customFormat="1" ht="23.45" customHeight="1" x14ac:dyDescent="0.25">
      <c r="A2" s="110"/>
      <c r="B2" s="110"/>
      <c r="C2" s="110"/>
      <c r="D2" s="110"/>
      <c r="E2" s="110"/>
      <c r="F2" s="110"/>
      <c r="G2" s="111"/>
      <c r="H2" s="119" t="str">
        <f>VLOOKUP(Studiengang,ListeStudiengaenge[],5,FALSE)</f>
        <v>Elena Dietz</v>
      </c>
      <c r="I2" s="120"/>
      <c r="J2" s="120"/>
      <c r="K2" s="121"/>
    </row>
    <row r="3" spans="1:12" s="1" customFormat="1" ht="19.5" customHeight="1" x14ac:dyDescent="0.25">
      <c r="A3" s="103" t="s">
        <v>1012</v>
      </c>
      <c r="B3" s="103"/>
      <c r="C3" s="103"/>
      <c r="D3" s="103"/>
      <c r="E3" s="112" t="s">
        <v>77</v>
      </c>
      <c r="F3" s="112"/>
      <c r="G3" s="113"/>
      <c r="H3" s="105" t="s">
        <v>1048</v>
      </c>
      <c r="I3" s="106"/>
      <c r="J3" s="106"/>
      <c r="K3" s="107"/>
    </row>
    <row r="4" spans="1:12" s="1" customFormat="1" ht="19.5" customHeight="1" thickBot="1" x14ac:dyDescent="0.3">
      <c r="A4" s="104"/>
      <c r="B4" s="104"/>
      <c r="C4" s="104"/>
      <c r="D4" s="104"/>
      <c r="E4" s="114"/>
      <c r="F4" s="114"/>
      <c r="G4" s="115"/>
      <c r="H4" s="201" t="s">
        <v>1049</v>
      </c>
      <c r="I4" s="202"/>
      <c r="J4" s="202"/>
      <c r="K4" s="203"/>
    </row>
    <row r="5" spans="1:12" ht="31.5" customHeight="1" x14ac:dyDescent="0.25">
      <c r="A5" s="130" t="s">
        <v>76</v>
      </c>
      <c r="B5" s="131"/>
      <c r="C5" s="132"/>
      <c r="D5" s="133"/>
      <c r="E5" s="134"/>
      <c r="F5" s="134"/>
      <c r="G5" s="134"/>
      <c r="H5" s="135"/>
      <c r="I5" s="135"/>
      <c r="J5" s="135"/>
      <c r="K5" s="136"/>
    </row>
    <row r="6" spans="1:12" ht="31.5" customHeight="1" x14ac:dyDescent="0.25">
      <c r="A6" s="137" t="s">
        <v>72</v>
      </c>
      <c r="B6" s="138"/>
      <c r="C6" s="139"/>
      <c r="D6" s="140"/>
      <c r="E6" s="141"/>
      <c r="F6" s="141"/>
      <c r="G6" s="141"/>
      <c r="H6" s="141"/>
      <c r="I6" s="141"/>
      <c r="J6" s="141"/>
      <c r="K6" s="142"/>
    </row>
    <row r="7" spans="1:12" ht="31.5" customHeight="1" x14ac:dyDescent="0.25">
      <c r="A7" s="137" t="s">
        <v>73</v>
      </c>
      <c r="B7" s="138"/>
      <c r="C7" s="139"/>
      <c r="D7" s="140"/>
      <c r="E7" s="141"/>
      <c r="F7" s="141"/>
      <c r="G7" s="141"/>
      <c r="H7" s="141"/>
      <c r="I7" s="141"/>
      <c r="J7" s="141"/>
      <c r="K7" s="142"/>
    </row>
    <row r="8" spans="1:12" ht="31.5" customHeight="1" x14ac:dyDescent="0.25">
      <c r="A8" s="137" t="s">
        <v>563</v>
      </c>
      <c r="B8" s="138"/>
      <c r="C8" s="139"/>
      <c r="D8" s="143" t="s">
        <v>564</v>
      </c>
      <c r="E8" s="144"/>
      <c r="F8" s="144"/>
      <c r="G8" s="144"/>
      <c r="H8" s="144"/>
      <c r="I8" s="144"/>
      <c r="J8" s="144"/>
      <c r="K8" s="145"/>
    </row>
    <row r="9" spans="1:12" ht="31.5" customHeight="1" x14ac:dyDescent="0.25">
      <c r="A9" s="137" t="s">
        <v>584</v>
      </c>
      <c r="B9" s="138"/>
      <c r="C9" s="139"/>
      <c r="D9" s="143"/>
      <c r="E9" s="144"/>
      <c r="F9" s="144"/>
      <c r="G9" s="144"/>
      <c r="H9" s="144"/>
      <c r="I9" s="144"/>
      <c r="J9" s="144"/>
      <c r="K9" s="145"/>
    </row>
    <row r="10" spans="1:12" ht="31.5" customHeight="1" x14ac:dyDescent="0.25">
      <c r="A10" s="137" t="s">
        <v>582</v>
      </c>
      <c r="B10" s="138"/>
      <c r="C10" s="139"/>
      <c r="D10" s="140"/>
      <c r="E10" s="141"/>
      <c r="F10" s="141"/>
      <c r="G10" s="141"/>
      <c r="H10" s="141"/>
      <c r="I10" s="141"/>
      <c r="J10" s="141"/>
      <c r="K10" s="142"/>
    </row>
    <row r="11" spans="1:12" ht="31.5" customHeight="1" x14ac:dyDescent="0.25">
      <c r="A11" s="137" t="s">
        <v>1010</v>
      </c>
      <c r="B11" s="138"/>
      <c r="C11" s="139"/>
      <c r="D11" s="156" t="s">
        <v>583</v>
      </c>
      <c r="E11" s="157"/>
      <c r="F11" s="157"/>
      <c r="G11" s="157"/>
      <c r="H11" s="157"/>
      <c r="I11" s="157"/>
      <c r="J11" s="157"/>
      <c r="K11" s="158"/>
    </row>
    <row r="12" spans="1:12" ht="31.5" customHeight="1" thickBot="1" x14ac:dyDescent="0.3">
      <c r="A12" s="122" t="s">
        <v>1019</v>
      </c>
      <c r="B12" s="123"/>
      <c r="C12" s="124"/>
      <c r="D12" s="125" t="s">
        <v>410</v>
      </c>
      <c r="E12" s="126"/>
      <c r="F12" s="126"/>
      <c r="G12" s="126"/>
      <c r="H12" s="91" t="s">
        <v>426</v>
      </c>
      <c r="I12" s="75">
        <f ca="1">VLOOKUP(Studiengang,ListeStudiengaenge[],4,FALSE)</f>
        <v>1</v>
      </c>
      <c r="J12" s="90" t="s">
        <v>429</v>
      </c>
      <c r="K12" s="76">
        <f ca="1">VLOOKUP(Studiengang,ListeStudiengaenge[],3,FALSE)</f>
        <v>30</v>
      </c>
    </row>
    <row r="13" spans="1:12" ht="42.95" customHeight="1" thickTop="1" x14ac:dyDescent="0.25">
      <c r="A13" s="146" t="s">
        <v>1020</v>
      </c>
      <c r="B13" s="147"/>
      <c r="C13" s="147"/>
      <c r="D13" s="147"/>
      <c r="E13" s="148"/>
      <c r="F13" s="151" t="s">
        <v>1030</v>
      </c>
      <c r="G13" s="152"/>
      <c r="H13" s="187" t="s">
        <v>1022</v>
      </c>
      <c r="I13" s="188"/>
      <c r="J13" s="188"/>
      <c r="K13" s="189"/>
    </row>
    <row r="14" spans="1:12" ht="18" customHeight="1" thickBot="1" x14ac:dyDescent="0.3">
      <c r="A14" s="149" t="s">
        <v>1027</v>
      </c>
      <c r="B14" s="150"/>
      <c r="C14" s="150"/>
      <c r="D14" s="150"/>
      <c r="E14" s="150"/>
      <c r="F14" s="153"/>
      <c r="G14" s="154"/>
      <c r="H14" s="190"/>
      <c r="I14" s="191"/>
      <c r="J14" s="191"/>
      <c r="K14" s="192"/>
    </row>
    <row r="15" spans="1:12" ht="105.6" customHeight="1" x14ac:dyDescent="0.25">
      <c r="A15" s="74" t="s">
        <v>74</v>
      </c>
      <c r="B15" s="83" t="s">
        <v>1052</v>
      </c>
      <c r="C15" s="84" t="s">
        <v>1021</v>
      </c>
      <c r="D15" s="85" t="s">
        <v>1031</v>
      </c>
      <c r="E15" s="92" t="s">
        <v>1029</v>
      </c>
      <c r="F15" s="95" t="s">
        <v>1045</v>
      </c>
      <c r="G15" s="88" t="s">
        <v>1028</v>
      </c>
      <c r="H15" s="127" t="s">
        <v>1053</v>
      </c>
      <c r="I15" s="128"/>
      <c r="J15" s="87" t="s">
        <v>1023</v>
      </c>
      <c r="K15" s="86" t="s">
        <v>1032</v>
      </c>
    </row>
    <row r="16" spans="1:12" s="69" customFormat="1" x14ac:dyDescent="0.25">
      <c r="A16" s="64">
        <v>1</v>
      </c>
      <c r="B16" s="70"/>
      <c r="C16" s="66"/>
      <c r="D16" s="67"/>
      <c r="E16" s="72"/>
      <c r="F16" s="77" t="str">
        <f t="shared" ref="F16:F55" ca="1" si="0">IFERROR(IF($B16&lt;&gt;"",LEFT(TEXT(INDEX(INDIRECT(CONCATENATE("'",Studiengang,"'!A2:H200")),MATCH($B16,INDIRECT(CONCATENATE("'",Studiengang,"'!C2:C200")),0),2),0),80),""),"")</f>
        <v/>
      </c>
      <c r="G16" s="73" t="str">
        <f t="shared" ref="G16:G55" ca="1" si="1">IFERROR(IF($B16&lt;&gt;"",LEFT(TEXT(INDEX(INDIRECT(CONCATENATE("'",Studiengang,"'!A2:H200")),MATCH($B16,INDIRECT(CONCATENATE("'",Studiengang,"'!C2:C200")),0),6),0),80),""),IF(LEFT($B16,2)="ER",IF(AND($D16&lt;&gt;"",$E16&lt;&gt;""),$D16,ERROR_ERG),IF(AND($D16&lt;&gt;"",$E16&lt;&gt;""),$D16,ERROR_UNKNOWN)))</f>
        <v/>
      </c>
      <c r="H16" s="108"/>
      <c r="I16" s="109"/>
      <c r="J16" s="68" t="str">
        <f t="shared" ref="J16:J55" ca="1" si="2">IFERROR(IF(AND($B16&lt;&gt;"",$H16="Ja"),LEFT(TEXT(INDEX(INDIRECT(CONCATENATE("'",Studiengang,"'!A2:H200")),MATCH($B16,INDIRECT(CONCATENATE("'",Studiengang,"'!C2:C200")),0),7),0),80)+0,""),IF(LEFT($B16,2)="ER",IF(AND($D16&lt;&gt;"",$E16&lt;&gt;""),$E16+0,""),""))</f>
        <v/>
      </c>
      <c r="K16" s="78" t="str">
        <f>IF(H16="Ja",C16,"")</f>
        <v/>
      </c>
      <c r="L16" s="89"/>
    </row>
    <row r="17" spans="1:11" s="69" customFormat="1" x14ac:dyDescent="0.25">
      <c r="A17" s="64">
        <v>2</v>
      </c>
      <c r="B17" s="65"/>
      <c r="C17" s="66"/>
      <c r="D17" s="67"/>
      <c r="E17" s="72"/>
      <c r="F17" s="77" t="str">
        <f t="shared" ca="1" si="0"/>
        <v/>
      </c>
      <c r="G17" s="73" t="str">
        <f t="shared" ca="1" si="1"/>
        <v/>
      </c>
      <c r="H17" s="108"/>
      <c r="I17" s="109"/>
      <c r="J17" s="68" t="str">
        <f t="shared" ca="1" si="2"/>
        <v/>
      </c>
      <c r="K17" s="78" t="str">
        <f t="shared" ref="K17:K55" si="3">IF(H17="Ja",C17,"")</f>
        <v/>
      </c>
    </row>
    <row r="18" spans="1:11" s="69" customFormat="1" x14ac:dyDescent="0.25">
      <c r="A18" s="64">
        <v>3</v>
      </c>
      <c r="B18" s="93"/>
      <c r="C18" s="66"/>
      <c r="D18" s="67"/>
      <c r="E18" s="72"/>
      <c r="F18" s="77" t="str">
        <f t="shared" ca="1" si="0"/>
        <v/>
      </c>
      <c r="G18" s="73" t="str">
        <f t="shared" ca="1" si="1"/>
        <v/>
      </c>
      <c r="H18" s="108"/>
      <c r="I18" s="109"/>
      <c r="J18" s="68" t="str">
        <f t="shared" ca="1" si="2"/>
        <v/>
      </c>
      <c r="K18" s="78" t="str">
        <f t="shared" si="3"/>
        <v/>
      </c>
    </row>
    <row r="19" spans="1:11" s="69" customFormat="1" x14ac:dyDescent="0.25">
      <c r="A19" s="64">
        <v>4</v>
      </c>
      <c r="B19" s="65"/>
      <c r="C19" s="66"/>
      <c r="D19" s="67"/>
      <c r="E19" s="72"/>
      <c r="F19" s="77" t="str">
        <f t="shared" ca="1" si="0"/>
        <v/>
      </c>
      <c r="G19" s="73" t="str">
        <f t="shared" ca="1" si="1"/>
        <v/>
      </c>
      <c r="H19" s="108"/>
      <c r="I19" s="109"/>
      <c r="J19" s="68" t="str">
        <f t="shared" ca="1" si="2"/>
        <v/>
      </c>
      <c r="K19" s="78" t="str">
        <f t="shared" si="3"/>
        <v/>
      </c>
    </row>
    <row r="20" spans="1:11" s="69" customFormat="1" x14ac:dyDescent="0.25">
      <c r="A20" s="64">
        <v>5</v>
      </c>
      <c r="B20" s="70"/>
      <c r="C20" s="66"/>
      <c r="D20" s="67"/>
      <c r="E20" s="72"/>
      <c r="F20" s="77" t="str">
        <f t="shared" ca="1" si="0"/>
        <v/>
      </c>
      <c r="G20" s="73" t="str">
        <f t="shared" ca="1" si="1"/>
        <v/>
      </c>
      <c r="H20" s="108"/>
      <c r="I20" s="109"/>
      <c r="J20" s="68" t="str">
        <f t="shared" ca="1" si="2"/>
        <v/>
      </c>
      <c r="K20" s="78" t="str">
        <f t="shared" si="3"/>
        <v/>
      </c>
    </row>
    <row r="21" spans="1:11" s="69" customFormat="1" x14ac:dyDescent="0.25">
      <c r="A21" s="64">
        <v>6</v>
      </c>
      <c r="B21" s="65"/>
      <c r="C21" s="66"/>
      <c r="D21" s="67"/>
      <c r="E21" s="72"/>
      <c r="F21" s="77" t="str">
        <f t="shared" ca="1" si="0"/>
        <v/>
      </c>
      <c r="G21" s="73" t="str">
        <f t="shared" ca="1" si="1"/>
        <v/>
      </c>
      <c r="H21" s="108"/>
      <c r="I21" s="109"/>
      <c r="J21" s="68" t="str">
        <f t="shared" ca="1" si="2"/>
        <v/>
      </c>
      <c r="K21" s="78" t="str">
        <f t="shared" si="3"/>
        <v/>
      </c>
    </row>
    <row r="22" spans="1:11" s="69" customFormat="1" x14ac:dyDescent="0.25">
      <c r="A22" s="64">
        <v>7</v>
      </c>
      <c r="B22" s="70"/>
      <c r="C22" s="66"/>
      <c r="D22" s="67"/>
      <c r="E22" s="72"/>
      <c r="F22" s="77" t="str">
        <f t="shared" ca="1" si="0"/>
        <v/>
      </c>
      <c r="G22" s="73" t="str">
        <f t="shared" ca="1" si="1"/>
        <v/>
      </c>
      <c r="H22" s="108"/>
      <c r="I22" s="109"/>
      <c r="J22" s="68" t="str">
        <f t="shared" ca="1" si="2"/>
        <v/>
      </c>
      <c r="K22" s="78" t="str">
        <f t="shared" si="3"/>
        <v/>
      </c>
    </row>
    <row r="23" spans="1:11" s="69" customFormat="1" x14ac:dyDescent="0.25">
      <c r="A23" s="64">
        <v>8</v>
      </c>
      <c r="B23" s="65"/>
      <c r="C23" s="66"/>
      <c r="D23" s="67"/>
      <c r="E23" s="72"/>
      <c r="F23" s="77" t="str">
        <f t="shared" ca="1" si="0"/>
        <v/>
      </c>
      <c r="G23" s="73" t="str">
        <f t="shared" ca="1" si="1"/>
        <v/>
      </c>
      <c r="H23" s="108"/>
      <c r="I23" s="109"/>
      <c r="J23" s="68" t="str">
        <f t="shared" ca="1" si="2"/>
        <v/>
      </c>
      <c r="K23" s="78" t="str">
        <f t="shared" si="3"/>
        <v/>
      </c>
    </row>
    <row r="24" spans="1:11" s="69" customFormat="1" x14ac:dyDescent="0.25">
      <c r="A24" s="64">
        <v>9</v>
      </c>
      <c r="B24" s="70"/>
      <c r="C24" s="66"/>
      <c r="D24" s="67"/>
      <c r="E24" s="72"/>
      <c r="F24" s="77" t="str">
        <f t="shared" ca="1" si="0"/>
        <v/>
      </c>
      <c r="G24" s="73" t="str">
        <f t="shared" ca="1" si="1"/>
        <v/>
      </c>
      <c r="H24" s="108"/>
      <c r="I24" s="109"/>
      <c r="J24" s="68" t="str">
        <f t="shared" ca="1" si="2"/>
        <v/>
      </c>
      <c r="K24" s="78" t="str">
        <f t="shared" si="3"/>
        <v/>
      </c>
    </row>
    <row r="25" spans="1:11" s="69" customFormat="1" x14ac:dyDescent="0.25">
      <c r="A25" s="64">
        <v>10</v>
      </c>
      <c r="B25" s="65"/>
      <c r="C25" s="66"/>
      <c r="D25" s="67"/>
      <c r="E25" s="72"/>
      <c r="F25" s="77" t="str">
        <f t="shared" ca="1" si="0"/>
        <v/>
      </c>
      <c r="G25" s="73" t="str">
        <f t="shared" ca="1" si="1"/>
        <v/>
      </c>
      <c r="H25" s="108"/>
      <c r="I25" s="109"/>
      <c r="J25" s="68" t="str">
        <f t="shared" ca="1" si="2"/>
        <v/>
      </c>
      <c r="K25" s="78" t="str">
        <f t="shared" si="3"/>
        <v/>
      </c>
    </row>
    <row r="26" spans="1:11" s="69" customFormat="1" x14ac:dyDescent="0.25">
      <c r="A26" s="64">
        <v>11</v>
      </c>
      <c r="B26" s="70"/>
      <c r="C26" s="66"/>
      <c r="D26" s="67"/>
      <c r="E26" s="72"/>
      <c r="F26" s="77" t="str">
        <f t="shared" ca="1" si="0"/>
        <v/>
      </c>
      <c r="G26" s="73" t="str">
        <f t="shared" ca="1" si="1"/>
        <v/>
      </c>
      <c r="H26" s="108"/>
      <c r="I26" s="109"/>
      <c r="J26" s="68" t="str">
        <f t="shared" ca="1" si="2"/>
        <v/>
      </c>
      <c r="K26" s="78" t="str">
        <f t="shared" si="3"/>
        <v/>
      </c>
    </row>
    <row r="27" spans="1:11" s="69" customFormat="1" x14ac:dyDescent="0.25">
      <c r="A27" s="64">
        <v>12</v>
      </c>
      <c r="B27" s="65"/>
      <c r="C27" s="66"/>
      <c r="D27" s="67"/>
      <c r="E27" s="72"/>
      <c r="F27" s="77" t="str">
        <f t="shared" ca="1" si="0"/>
        <v/>
      </c>
      <c r="G27" s="73" t="str">
        <f t="shared" ca="1" si="1"/>
        <v/>
      </c>
      <c r="H27" s="108"/>
      <c r="I27" s="109"/>
      <c r="J27" s="68" t="str">
        <f t="shared" ca="1" si="2"/>
        <v/>
      </c>
      <c r="K27" s="78" t="str">
        <f t="shared" si="3"/>
        <v/>
      </c>
    </row>
    <row r="28" spans="1:11" s="69" customFormat="1" x14ac:dyDescent="0.25">
      <c r="A28" s="64">
        <v>13</v>
      </c>
      <c r="B28" s="70"/>
      <c r="C28" s="66"/>
      <c r="D28" s="67"/>
      <c r="E28" s="72"/>
      <c r="F28" s="77" t="str">
        <f t="shared" ca="1" si="0"/>
        <v/>
      </c>
      <c r="G28" s="73" t="str">
        <f t="shared" ca="1" si="1"/>
        <v/>
      </c>
      <c r="H28" s="108"/>
      <c r="I28" s="109"/>
      <c r="J28" s="68" t="str">
        <f t="shared" ca="1" si="2"/>
        <v/>
      </c>
      <c r="K28" s="78" t="str">
        <f t="shared" si="3"/>
        <v/>
      </c>
    </row>
    <row r="29" spans="1:11" s="69" customFormat="1" x14ac:dyDescent="0.25">
      <c r="A29" s="64">
        <v>14</v>
      </c>
      <c r="B29" s="65"/>
      <c r="C29" s="66"/>
      <c r="D29" s="67"/>
      <c r="E29" s="72"/>
      <c r="F29" s="77" t="str">
        <f t="shared" ca="1" si="0"/>
        <v/>
      </c>
      <c r="G29" s="73" t="str">
        <f t="shared" ca="1" si="1"/>
        <v/>
      </c>
      <c r="H29" s="108"/>
      <c r="I29" s="109"/>
      <c r="J29" s="68" t="str">
        <f t="shared" ca="1" si="2"/>
        <v/>
      </c>
      <c r="K29" s="78" t="str">
        <f t="shared" si="3"/>
        <v/>
      </c>
    </row>
    <row r="30" spans="1:11" s="69" customFormat="1" x14ac:dyDescent="0.25">
      <c r="A30" s="64">
        <v>15</v>
      </c>
      <c r="B30" s="70"/>
      <c r="C30" s="66"/>
      <c r="D30" s="67"/>
      <c r="E30" s="72"/>
      <c r="F30" s="77" t="str">
        <f t="shared" ca="1" si="0"/>
        <v/>
      </c>
      <c r="G30" s="73" t="str">
        <f t="shared" ca="1" si="1"/>
        <v/>
      </c>
      <c r="H30" s="108"/>
      <c r="I30" s="109"/>
      <c r="J30" s="68" t="str">
        <f t="shared" ca="1" si="2"/>
        <v/>
      </c>
      <c r="K30" s="78" t="str">
        <f t="shared" si="3"/>
        <v/>
      </c>
    </row>
    <row r="31" spans="1:11" s="69" customFormat="1" x14ac:dyDescent="0.25">
      <c r="A31" s="64">
        <v>16</v>
      </c>
      <c r="B31" s="65"/>
      <c r="C31" s="66"/>
      <c r="D31" s="67"/>
      <c r="E31" s="72"/>
      <c r="F31" s="77" t="str">
        <f t="shared" ca="1" si="0"/>
        <v/>
      </c>
      <c r="G31" s="73" t="str">
        <f t="shared" ca="1" si="1"/>
        <v/>
      </c>
      <c r="H31" s="108"/>
      <c r="I31" s="109"/>
      <c r="J31" s="68" t="str">
        <f t="shared" ca="1" si="2"/>
        <v/>
      </c>
      <c r="K31" s="78" t="str">
        <f t="shared" si="3"/>
        <v/>
      </c>
    </row>
    <row r="32" spans="1:11" s="69" customFormat="1" x14ac:dyDescent="0.25">
      <c r="A32" s="64">
        <v>17</v>
      </c>
      <c r="B32" s="70"/>
      <c r="C32" s="66"/>
      <c r="D32" s="67"/>
      <c r="E32" s="72"/>
      <c r="F32" s="77" t="str">
        <f t="shared" ca="1" si="0"/>
        <v/>
      </c>
      <c r="G32" s="73" t="str">
        <f t="shared" ca="1" si="1"/>
        <v/>
      </c>
      <c r="H32" s="108"/>
      <c r="I32" s="109"/>
      <c r="J32" s="68" t="str">
        <f t="shared" ca="1" si="2"/>
        <v/>
      </c>
      <c r="K32" s="78" t="str">
        <f t="shared" si="3"/>
        <v/>
      </c>
    </row>
    <row r="33" spans="1:11" s="69" customFormat="1" x14ac:dyDescent="0.25">
      <c r="A33" s="64">
        <v>18</v>
      </c>
      <c r="B33" s="65"/>
      <c r="C33" s="66"/>
      <c r="D33" s="67"/>
      <c r="E33" s="72"/>
      <c r="F33" s="77" t="str">
        <f t="shared" ca="1" si="0"/>
        <v/>
      </c>
      <c r="G33" s="73" t="str">
        <f t="shared" ca="1" si="1"/>
        <v/>
      </c>
      <c r="H33" s="108"/>
      <c r="I33" s="109"/>
      <c r="J33" s="68" t="str">
        <f t="shared" ca="1" si="2"/>
        <v/>
      </c>
      <c r="K33" s="78" t="str">
        <f t="shared" si="3"/>
        <v/>
      </c>
    </row>
    <row r="34" spans="1:11" s="69" customFormat="1" x14ac:dyDescent="0.25">
      <c r="A34" s="64">
        <v>19</v>
      </c>
      <c r="B34" s="70"/>
      <c r="C34" s="66"/>
      <c r="D34" s="67"/>
      <c r="E34" s="72"/>
      <c r="F34" s="77" t="str">
        <f t="shared" ca="1" si="0"/>
        <v/>
      </c>
      <c r="G34" s="73" t="str">
        <f t="shared" ca="1" si="1"/>
        <v/>
      </c>
      <c r="H34" s="108"/>
      <c r="I34" s="109"/>
      <c r="J34" s="68" t="str">
        <f t="shared" ca="1" si="2"/>
        <v/>
      </c>
      <c r="K34" s="78" t="str">
        <f t="shared" si="3"/>
        <v/>
      </c>
    </row>
    <row r="35" spans="1:11" s="69" customFormat="1" x14ac:dyDescent="0.25">
      <c r="A35" s="64">
        <v>20</v>
      </c>
      <c r="B35" s="65"/>
      <c r="C35" s="66"/>
      <c r="D35" s="67"/>
      <c r="E35" s="72"/>
      <c r="F35" s="77" t="str">
        <f t="shared" ca="1" si="0"/>
        <v/>
      </c>
      <c r="G35" s="73" t="str">
        <f t="shared" ca="1" si="1"/>
        <v/>
      </c>
      <c r="H35" s="108"/>
      <c r="I35" s="109"/>
      <c r="J35" s="68" t="str">
        <f t="shared" ca="1" si="2"/>
        <v/>
      </c>
      <c r="K35" s="78" t="str">
        <f t="shared" si="3"/>
        <v/>
      </c>
    </row>
    <row r="36" spans="1:11" s="69" customFormat="1" x14ac:dyDescent="0.25">
      <c r="A36" s="64">
        <v>21</v>
      </c>
      <c r="B36" s="70"/>
      <c r="C36" s="66"/>
      <c r="D36" s="67"/>
      <c r="E36" s="72"/>
      <c r="F36" s="77" t="str">
        <f t="shared" ca="1" si="0"/>
        <v/>
      </c>
      <c r="G36" s="73" t="str">
        <f t="shared" ca="1" si="1"/>
        <v/>
      </c>
      <c r="H36" s="108"/>
      <c r="I36" s="109"/>
      <c r="J36" s="68" t="str">
        <f t="shared" ca="1" si="2"/>
        <v/>
      </c>
      <c r="K36" s="78" t="str">
        <f t="shared" si="3"/>
        <v/>
      </c>
    </row>
    <row r="37" spans="1:11" s="69" customFormat="1" x14ac:dyDescent="0.25">
      <c r="A37" s="64">
        <v>22</v>
      </c>
      <c r="B37" s="65"/>
      <c r="C37" s="66"/>
      <c r="D37" s="67"/>
      <c r="E37" s="72"/>
      <c r="F37" s="77" t="str">
        <f t="shared" ca="1" si="0"/>
        <v/>
      </c>
      <c r="G37" s="73" t="str">
        <f t="shared" ca="1" si="1"/>
        <v/>
      </c>
      <c r="H37" s="108"/>
      <c r="I37" s="109"/>
      <c r="J37" s="68" t="str">
        <f t="shared" ca="1" si="2"/>
        <v/>
      </c>
      <c r="K37" s="78" t="str">
        <f t="shared" si="3"/>
        <v/>
      </c>
    </row>
    <row r="38" spans="1:11" s="69" customFormat="1" x14ac:dyDescent="0.25">
      <c r="A38" s="64">
        <v>23</v>
      </c>
      <c r="B38" s="70"/>
      <c r="C38" s="66"/>
      <c r="D38" s="67"/>
      <c r="E38" s="72"/>
      <c r="F38" s="77" t="str">
        <f t="shared" ca="1" si="0"/>
        <v/>
      </c>
      <c r="G38" s="73" t="str">
        <f t="shared" ca="1" si="1"/>
        <v/>
      </c>
      <c r="H38" s="108"/>
      <c r="I38" s="109"/>
      <c r="J38" s="68" t="str">
        <f t="shared" ca="1" si="2"/>
        <v/>
      </c>
      <c r="K38" s="78" t="str">
        <f t="shared" si="3"/>
        <v/>
      </c>
    </row>
    <row r="39" spans="1:11" s="69" customFormat="1" x14ac:dyDescent="0.25">
      <c r="A39" s="64">
        <v>24</v>
      </c>
      <c r="B39" s="65"/>
      <c r="C39" s="66"/>
      <c r="D39" s="67"/>
      <c r="E39" s="72"/>
      <c r="F39" s="77" t="str">
        <f t="shared" ca="1" si="0"/>
        <v/>
      </c>
      <c r="G39" s="73" t="str">
        <f t="shared" ca="1" si="1"/>
        <v/>
      </c>
      <c r="H39" s="108"/>
      <c r="I39" s="109"/>
      <c r="J39" s="68" t="str">
        <f t="shared" ca="1" si="2"/>
        <v/>
      </c>
      <c r="K39" s="78" t="str">
        <f t="shared" si="3"/>
        <v/>
      </c>
    </row>
    <row r="40" spans="1:11" s="69" customFormat="1" x14ac:dyDescent="0.25">
      <c r="A40" s="64">
        <v>25</v>
      </c>
      <c r="B40" s="70"/>
      <c r="C40" s="66"/>
      <c r="D40" s="67"/>
      <c r="E40" s="72"/>
      <c r="F40" s="77" t="str">
        <f t="shared" ca="1" si="0"/>
        <v/>
      </c>
      <c r="G40" s="73" t="str">
        <f t="shared" ca="1" si="1"/>
        <v/>
      </c>
      <c r="H40" s="108"/>
      <c r="I40" s="109"/>
      <c r="J40" s="68" t="str">
        <f t="shared" ca="1" si="2"/>
        <v/>
      </c>
      <c r="K40" s="78" t="str">
        <f t="shared" si="3"/>
        <v/>
      </c>
    </row>
    <row r="41" spans="1:11" s="69" customFormat="1" x14ac:dyDescent="0.25">
      <c r="A41" s="64">
        <v>26</v>
      </c>
      <c r="B41" s="65"/>
      <c r="C41" s="66"/>
      <c r="D41" s="67"/>
      <c r="E41" s="72"/>
      <c r="F41" s="77" t="str">
        <f t="shared" ca="1" si="0"/>
        <v/>
      </c>
      <c r="G41" s="73" t="str">
        <f t="shared" ca="1" si="1"/>
        <v/>
      </c>
      <c r="H41" s="108"/>
      <c r="I41" s="109"/>
      <c r="J41" s="68" t="str">
        <f t="shared" ca="1" si="2"/>
        <v/>
      </c>
      <c r="K41" s="78" t="str">
        <f t="shared" si="3"/>
        <v/>
      </c>
    </row>
    <row r="42" spans="1:11" s="69" customFormat="1" x14ac:dyDescent="0.25">
      <c r="A42" s="64">
        <v>27</v>
      </c>
      <c r="B42" s="70"/>
      <c r="C42" s="66"/>
      <c r="D42" s="67"/>
      <c r="E42" s="72"/>
      <c r="F42" s="77" t="str">
        <f t="shared" ca="1" si="0"/>
        <v/>
      </c>
      <c r="G42" s="73" t="str">
        <f t="shared" ca="1" si="1"/>
        <v/>
      </c>
      <c r="H42" s="108"/>
      <c r="I42" s="109"/>
      <c r="J42" s="68" t="str">
        <f t="shared" ca="1" si="2"/>
        <v/>
      </c>
      <c r="K42" s="78" t="str">
        <f t="shared" si="3"/>
        <v/>
      </c>
    </row>
    <row r="43" spans="1:11" s="69" customFormat="1" x14ac:dyDescent="0.25">
      <c r="A43" s="64">
        <v>28</v>
      </c>
      <c r="B43" s="65"/>
      <c r="C43" s="66"/>
      <c r="D43" s="67"/>
      <c r="E43" s="72"/>
      <c r="F43" s="77" t="str">
        <f t="shared" ca="1" si="0"/>
        <v/>
      </c>
      <c r="G43" s="73" t="str">
        <f t="shared" ca="1" si="1"/>
        <v/>
      </c>
      <c r="H43" s="108"/>
      <c r="I43" s="109"/>
      <c r="J43" s="68" t="str">
        <f t="shared" ca="1" si="2"/>
        <v/>
      </c>
      <c r="K43" s="78" t="str">
        <f t="shared" si="3"/>
        <v/>
      </c>
    </row>
    <row r="44" spans="1:11" s="69" customFormat="1" x14ac:dyDescent="0.25">
      <c r="A44" s="64">
        <v>29</v>
      </c>
      <c r="B44" s="70"/>
      <c r="C44" s="66"/>
      <c r="D44" s="67"/>
      <c r="E44" s="72"/>
      <c r="F44" s="77" t="str">
        <f t="shared" ca="1" si="0"/>
        <v/>
      </c>
      <c r="G44" s="73" t="str">
        <f t="shared" ca="1" si="1"/>
        <v/>
      </c>
      <c r="H44" s="108"/>
      <c r="I44" s="109"/>
      <c r="J44" s="68" t="str">
        <f t="shared" ca="1" si="2"/>
        <v/>
      </c>
      <c r="K44" s="78" t="str">
        <f t="shared" si="3"/>
        <v/>
      </c>
    </row>
    <row r="45" spans="1:11" s="69" customFormat="1" x14ac:dyDescent="0.25">
      <c r="A45" s="64">
        <v>30</v>
      </c>
      <c r="B45" s="65"/>
      <c r="C45" s="66"/>
      <c r="D45" s="67"/>
      <c r="E45" s="72"/>
      <c r="F45" s="77" t="str">
        <f t="shared" ca="1" si="0"/>
        <v/>
      </c>
      <c r="G45" s="73" t="str">
        <f t="shared" ca="1" si="1"/>
        <v/>
      </c>
      <c r="H45" s="108"/>
      <c r="I45" s="109"/>
      <c r="J45" s="68" t="str">
        <f t="shared" ca="1" si="2"/>
        <v/>
      </c>
      <c r="K45" s="78" t="str">
        <f t="shared" si="3"/>
        <v/>
      </c>
    </row>
    <row r="46" spans="1:11" s="69" customFormat="1" x14ac:dyDescent="0.25">
      <c r="A46" s="64">
        <v>31</v>
      </c>
      <c r="B46" s="70"/>
      <c r="C46" s="66"/>
      <c r="D46" s="67"/>
      <c r="E46" s="72"/>
      <c r="F46" s="77" t="str">
        <f t="shared" ca="1" si="0"/>
        <v/>
      </c>
      <c r="G46" s="73" t="str">
        <f t="shared" ca="1" si="1"/>
        <v/>
      </c>
      <c r="H46" s="108"/>
      <c r="I46" s="109"/>
      <c r="J46" s="68" t="str">
        <f t="shared" ca="1" si="2"/>
        <v/>
      </c>
      <c r="K46" s="78" t="str">
        <f t="shared" si="3"/>
        <v/>
      </c>
    </row>
    <row r="47" spans="1:11" s="69" customFormat="1" x14ac:dyDescent="0.25">
      <c r="A47" s="64">
        <v>32</v>
      </c>
      <c r="B47" s="65"/>
      <c r="C47" s="66"/>
      <c r="D47" s="67"/>
      <c r="E47" s="72"/>
      <c r="F47" s="77" t="str">
        <f t="shared" ca="1" si="0"/>
        <v/>
      </c>
      <c r="G47" s="73" t="str">
        <f t="shared" ca="1" si="1"/>
        <v/>
      </c>
      <c r="H47" s="108"/>
      <c r="I47" s="109"/>
      <c r="J47" s="68" t="str">
        <f t="shared" ca="1" si="2"/>
        <v/>
      </c>
      <c r="K47" s="78" t="str">
        <f t="shared" si="3"/>
        <v/>
      </c>
    </row>
    <row r="48" spans="1:11" s="69" customFormat="1" x14ac:dyDescent="0.25">
      <c r="A48" s="64">
        <v>33</v>
      </c>
      <c r="B48" s="70"/>
      <c r="C48" s="66"/>
      <c r="D48" s="67"/>
      <c r="E48" s="72"/>
      <c r="F48" s="77" t="str">
        <f t="shared" ca="1" si="0"/>
        <v/>
      </c>
      <c r="G48" s="73" t="str">
        <f t="shared" ca="1" si="1"/>
        <v/>
      </c>
      <c r="H48" s="108"/>
      <c r="I48" s="109"/>
      <c r="J48" s="68" t="str">
        <f t="shared" ca="1" si="2"/>
        <v/>
      </c>
      <c r="K48" s="78" t="str">
        <f t="shared" si="3"/>
        <v/>
      </c>
    </row>
    <row r="49" spans="1:11" s="69" customFormat="1" x14ac:dyDescent="0.25">
      <c r="A49" s="64">
        <v>34</v>
      </c>
      <c r="B49" s="65"/>
      <c r="C49" s="66"/>
      <c r="D49" s="67"/>
      <c r="E49" s="72"/>
      <c r="F49" s="77" t="str">
        <f t="shared" ca="1" si="0"/>
        <v/>
      </c>
      <c r="G49" s="73" t="str">
        <f t="shared" ca="1" si="1"/>
        <v/>
      </c>
      <c r="H49" s="108"/>
      <c r="I49" s="109"/>
      <c r="J49" s="68" t="str">
        <f t="shared" ca="1" si="2"/>
        <v/>
      </c>
      <c r="K49" s="78" t="str">
        <f t="shared" si="3"/>
        <v/>
      </c>
    </row>
    <row r="50" spans="1:11" s="69" customFormat="1" x14ac:dyDescent="0.25">
      <c r="A50" s="64">
        <v>35</v>
      </c>
      <c r="B50" s="70"/>
      <c r="C50" s="66"/>
      <c r="D50" s="67"/>
      <c r="E50" s="72"/>
      <c r="F50" s="77" t="str">
        <f t="shared" ca="1" si="0"/>
        <v/>
      </c>
      <c r="G50" s="73" t="str">
        <f t="shared" ca="1" si="1"/>
        <v/>
      </c>
      <c r="H50" s="108"/>
      <c r="I50" s="109"/>
      <c r="J50" s="68" t="str">
        <f t="shared" ca="1" si="2"/>
        <v/>
      </c>
      <c r="K50" s="78" t="str">
        <f t="shared" si="3"/>
        <v/>
      </c>
    </row>
    <row r="51" spans="1:11" s="69" customFormat="1" x14ac:dyDescent="0.25">
      <c r="A51" s="64">
        <v>36</v>
      </c>
      <c r="B51" s="65"/>
      <c r="C51" s="66"/>
      <c r="D51" s="67"/>
      <c r="E51" s="72"/>
      <c r="F51" s="77" t="str">
        <f t="shared" ca="1" si="0"/>
        <v/>
      </c>
      <c r="G51" s="73" t="str">
        <f t="shared" ca="1" si="1"/>
        <v/>
      </c>
      <c r="H51" s="108"/>
      <c r="I51" s="109"/>
      <c r="J51" s="68" t="str">
        <f t="shared" ca="1" si="2"/>
        <v/>
      </c>
      <c r="K51" s="78" t="str">
        <f t="shared" si="3"/>
        <v/>
      </c>
    </row>
    <row r="52" spans="1:11" s="69" customFormat="1" x14ac:dyDescent="0.25">
      <c r="A52" s="64">
        <v>37</v>
      </c>
      <c r="B52" s="70"/>
      <c r="C52" s="66"/>
      <c r="D52" s="67"/>
      <c r="E52" s="72"/>
      <c r="F52" s="77" t="str">
        <f t="shared" ca="1" si="0"/>
        <v/>
      </c>
      <c r="G52" s="73" t="str">
        <f t="shared" ca="1" si="1"/>
        <v/>
      </c>
      <c r="H52" s="108"/>
      <c r="I52" s="109"/>
      <c r="J52" s="68" t="str">
        <f t="shared" ca="1" si="2"/>
        <v/>
      </c>
      <c r="K52" s="78" t="str">
        <f t="shared" si="3"/>
        <v/>
      </c>
    </row>
    <row r="53" spans="1:11" s="69" customFormat="1" x14ac:dyDescent="0.25">
      <c r="A53" s="64">
        <v>38</v>
      </c>
      <c r="B53" s="65"/>
      <c r="C53" s="66"/>
      <c r="D53" s="67"/>
      <c r="E53" s="72"/>
      <c r="F53" s="77" t="str">
        <f t="shared" ca="1" si="0"/>
        <v/>
      </c>
      <c r="G53" s="73" t="str">
        <f t="shared" ca="1" si="1"/>
        <v/>
      </c>
      <c r="H53" s="108"/>
      <c r="I53" s="109"/>
      <c r="J53" s="68" t="str">
        <f t="shared" ca="1" si="2"/>
        <v/>
      </c>
      <c r="K53" s="78" t="str">
        <f t="shared" si="3"/>
        <v/>
      </c>
    </row>
    <row r="54" spans="1:11" s="69" customFormat="1" x14ac:dyDescent="0.25">
      <c r="A54" s="64">
        <v>39</v>
      </c>
      <c r="B54" s="70"/>
      <c r="C54" s="66"/>
      <c r="D54" s="67"/>
      <c r="E54" s="72"/>
      <c r="F54" s="77" t="str">
        <f t="shared" ca="1" si="0"/>
        <v/>
      </c>
      <c r="G54" s="73" t="str">
        <f t="shared" ca="1" si="1"/>
        <v/>
      </c>
      <c r="H54" s="108"/>
      <c r="I54" s="109"/>
      <c r="J54" s="68" t="str">
        <f t="shared" ca="1" si="2"/>
        <v/>
      </c>
      <c r="K54" s="78" t="str">
        <f t="shared" si="3"/>
        <v/>
      </c>
    </row>
    <row r="55" spans="1:11" s="69" customFormat="1" ht="16.5" thickBot="1" x14ac:dyDescent="0.3">
      <c r="A55" s="64">
        <v>40</v>
      </c>
      <c r="B55" s="65"/>
      <c r="C55" s="66"/>
      <c r="D55" s="67"/>
      <c r="E55" s="72"/>
      <c r="F55" s="79" t="str">
        <f t="shared" ca="1" si="0"/>
        <v/>
      </c>
      <c r="G55" s="96" t="str">
        <f t="shared" ca="1" si="1"/>
        <v/>
      </c>
      <c r="H55" s="159"/>
      <c r="I55" s="160"/>
      <c r="J55" s="97" t="str">
        <f t="shared" ca="1" si="2"/>
        <v/>
      </c>
      <c r="K55" s="80" t="str">
        <f t="shared" si="3"/>
        <v/>
      </c>
    </row>
    <row r="56" spans="1:11" ht="25.5" customHeight="1" thickTop="1" x14ac:dyDescent="0.25">
      <c r="A56" s="164" t="s">
        <v>1055</v>
      </c>
      <c r="B56" s="165"/>
      <c r="C56" s="165"/>
      <c r="D56" s="165"/>
      <c r="E56" s="165"/>
      <c r="F56" s="165"/>
      <c r="G56" s="98" t="s">
        <v>1057</v>
      </c>
      <c r="H56" s="99">
        <f>SUMIF($H$16:$H$55,"Ja",$J$16:$J$55)+SUMIF($H$16:$H$55,"M",$J$16:$J$55)+SUMIF($H$16:$H$55,"N",$J$16:$J$55)</f>
        <v>0</v>
      </c>
      <c r="I56" s="176" t="s">
        <v>1060</v>
      </c>
      <c r="J56" s="177"/>
      <c r="K56" s="178"/>
    </row>
    <row r="57" spans="1:11" x14ac:dyDescent="0.25">
      <c r="A57" s="166"/>
      <c r="B57" s="167"/>
      <c r="C57" s="167"/>
      <c r="D57" s="167"/>
      <c r="E57" s="167"/>
      <c r="F57" s="167"/>
      <c r="G57" s="101" t="str">
        <f>IF(SUMIF($I$16:$I$55,"Ja",$J$16:$J$55)&lt;&gt;$H$56,"davon für die Einstufung relevant:","")</f>
        <v/>
      </c>
      <c r="H57" s="102" t="str">
        <f ca="1">IF(SUMIF($H$16:$I$55,"Ja",$K$16:$K$55)&lt;&gt;$H$56,SUMIF(H16:I55,"Ja",J16:J55),"")</f>
        <v/>
      </c>
      <c r="I57" s="179"/>
      <c r="J57" s="180"/>
      <c r="K57" s="181"/>
    </row>
    <row r="58" spans="1:11" ht="19.5" customHeight="1" x14ac:dyDescent="0.25">
      <c r="A58" s="204" t="s">
        <v>1056</v>
      </c>
      <c r="B58" s="205"/>
      <c r="C58" s="205"/>
      <c r="D58" s="205"/>
      <c r="E58" s="205"/>
      <c r="F58" s="205"/>
      <c r="G58" s="168" t="s">
        <v>1058</v>
      </c>
      <c r="H58" s="170" t="str">
        <f>"Bewerbung/Einstufung maximal möglich bis: "</f>
        <v xml:space="preserve">Bewerbung/Einstufung maximal möglich bis: </v>
      </c>
      <c r="I58" s="171"/>
      <c r="J58" s="171"/>
      <c r="K58" s="172"/>
    </row>
    <row r="59" spans="1:11" ht="24.75" customHeight="1" thickBot="1" x14ac:dyDescent="0.3">
      <c r="A59" s="162" t="s">
        <v>75</v>
      </c>
      <c r="B59" s="163"/>
      <c r="C59" s="163"/>
      <c r="D59" s="163"/>
      <c r="E59" s="163"/>
      <c r="F59" s="163"/>
      <c r="G59" s="169"/>
      <c r="H59" s="100">
        <f ca="1">(ROUND((IF($G$57&lt;&gt;"",$H$57,$H$56)/$K$12)+$I$12,0))</f>
        <v>1</v>
      </c>
      <c r="I59" s="173" t="s">
        <v>1059</v>
      </c>
      <c r="J59" s="174"/>
      <c r="K59" s="175"/>
    </row>
    <row r="60" spans="1:11" ht="18.75" customHeight="1" x14ac:dyDescent="0.25">
      <c r="A60" s="63" t="s">
        <v>1061</v>
      </c>
      <c r="D60" s="2"/>
      <c r="E60" s="2"/>
      <c r="F60" s="2"/>
      <c r="G60" s="2"/>
      <c r="H60" s="155"/>
      <c r="I60" s="155"/>
      <c r="J60" s="155"/>
      <c r="K60" s="155"/>
    </row>
    <row r="61" spans="1:11" ht="33.75" customHeight="1" x14ac:dyDescent="0.3">
      <c r="A61" s="182" t="s">
        <v>1009</v>
      </c>
      <c r="B61" s="182"/>
      <c r="C61" s="182"/>
      <c r="D61" s="182"/>
      <c r="E61" s="182"/>
      <c r="F61" s="182"/>
      <c r="G61" s="182"/>
      <c r="H61" s="182"/>
      <c r="I61" s="182"/>
      <c r="J61" s="182"/>
      <c r="K61" s="20"/>
    </row>
    <row r="62" spans="1:11" ht="17.25" x14ac:dyDescent="0.3">
      <c r="A62" s="10"/>
      <c r="B62" s="10"/>
      <c r="C62" s="10"/>
      <c r="D62" s="10"/>
      <c r="E62" s="10"/>
      <c r="F62" s="10"/>
      <c r="G62" s="10"/>
      <c r="H62" s="10"/>
      <c r="I62" s="10"/>
      <c r="J62" s="10"/>
      <c r="K62" s="10"/>
    </row>
    <row r="63" spans="1:11" ht="18.75" x14ac:dyDescent="0.3">
      <c r="A63" s="15" t="s">
        <v>1051</v>
      </c>
      <c r="B63" s="15"/>
      <c r="C63" s="15"/>
      <c r="D63" s="15"/>
      <c r="E63" s="15"/>
      <c r="F63" s="15"/>
      <c r="G63" s="15"/>
      <c r="H63" s="15"/>
      <c r="I63" s="15"/>
      <c r="J63" s="15"/>
      <c r="K63" s="21"/>
    </row>
    <row r="64" spans="1:11" ht="17.25" x14ac:dyDescent="0.3">
      <c r="A64" s="21" t="str">
        <f>"- zu finden in der ersten Spalte der Leistungsbescheinigung, Kürzel aus Buchstaben und Zahlen, etwa 'ZEB17017'"</f>
        <v>- zu finden in der ersten Spalte der Leistungsbescheinigung, Kürzel aus Buchstaben und Zahlen, etwa 'ZEB17017'</v>
      </c>
      <c r="B64" s="21"/>
      <c r="C64" s="21"/>
      <c r="D64" s="21"/>
      <c r="E64" s="21"/>
      <c r="F64" s="21"/>
      <c r="G64" s="21"/>
      <c r="H64" s="21"/>
      <c r="I64" s="21"/>
      <c r="J64" s="21"/>
      <c r="K64" s="21"/>
    </row>
    <row r="65" spans="1:11" ht="17.25" x14ac:dyDescent="0.3">
      <c r="A65" s="10"/>
      <c r="B65" s="10"/>
      <c r="C65" s="10"/>
      <c r="D65" s="10"/>
      <c r="E65" s="10"/>
      <c r="F65" s="10"/>
      <c r="G65" s="10"/>
      <c r="H65" s="10"/>
      <c r="I65" s="10"/>
      <c r="J65" s="10"/>
      <c r="K65" s="21"/>
    </row>
    <row r="66" spans="1:11" s="16" customFormat="1" ht="18.75" x14ac:dyDescent="0.3">
      <c r="A66" s="183" t="s">
        <v>1054</v>
      </c>
      <c r="B66" s="183"/>
      <c r="C66" s="183"/>
      <c r="D66" s="183"/>
      <c r="E66" s="183"/>
      <c r="F66" s="183"/>
      <c r="G66" s="183"/>
      <c r="H66" s="183"/>
      <c r="I66" s="183"/>
      <c r="J66" s="183"/>
      <c r="K66" s="15"/>
    </row>
    <row r="67" spans="1:11" ht="17.25" x14ac:dyDescent="0.3">
      <c r="A67" s="19" t="s">
        <v>96</v>
      </c>
      <c r="B67" s="161" t="s">
        <v>85</v>
      </c>
      <c r="C67" s="161"/>
      <c r="D67" s="161"/>
      <c r="E67" s="161"/>
      <c r="F67" s="161"/>
      <c r="G67" s="161"/>
      <c r="H67" s="161"/>
      <c r="I67" s="161"/>
      <c r="J67" s="161"/>
      <c r="K67" s="21"/>
    </row>
    <row r="68" spans="1:11" ht="17.25" x14ac:dyDescent="0.3">
      <c r="A68" s="19" t="s">
        <v>97</v>
      </c>
      <c r="B68" s="161" t="s">
        <v>86</v>
      </c>
      <c r="C68" s="161"/>
      <c r="D68" s="161"/>
      <c r="E68" s="161"/>
      <c r="F68" s="161"/>
      <c r="G68" s="161"/>
      <c r="H68" s="161"/>
      <c r="I68" s="161"/>
      <c r="J68" s="161"/>
      <c r="K68" s="10"/>
    </row>
    <row r="69" spans="1:11" ht="17.25" x14ac:dyDescent="0.3">
      <c r="A69" s="19" t="s">
        <v>98</v>
      </c>
      <c r="B69" s="161" t="s">
        <v>87</v>
      </c>
      <c r="C69" s="161"/>
      <c r="D69" s="161"/>
      <c r="E69" s="161"/>
      <c r="F69" s="161"/>
      <c r="G69" s="161"/>
      <c r="H69" s="161"/>
      <c r="I69" s="161"/>
      <c r="J69" s="161"/>
      <c r="K69" s="11"/>
    </row>
    <row r="70" spans="1:11" s="18" customFormat="1" ht="17.25" customHeight="1" x14ac:dyDescent="0.3">
      <c r="A70" s="19" t="s">
        <v>99</v>
      </c>
      <c r="B70" s="161" t="s">
        <v>88</v>
      </c>
      <c r="C70" s="161"/>
      <c r="D70" s="161"/>
      <c r="E70" s="161"/>
      <c r="F70" s="161"/>
      <c r="G70" s="161"/>
      <c r="H70" s="161"/>
      <c r="I70" s="161"/>
      <c r="J70" s="161"/>
      <c r="K70" s="17"/>
    </row>
    <row r="71" spans="1:11" s="18" customFormat="1" ht="17.25" customHeight="1" x14ac:dyDescent="0.3">
      <c r="A71" s="19" t="s">
        <v>100</v>
      </c>
      <c r="B71" s="161" t="s">
        <v>89</v>
      </c>
      <c r="C71" s="161"/>
      <c r="D71" s="161"/>
      <c r="E71" s="161"/>
      <c r="F71" s="161"/>
      <c r="G71" s="161"/>
      <c r="H71" s="161"/>
      <c r="I71" s="161"/>
      <c r="J71" s="161"/>
      <c r="K71" s="17"/>
    </row>
    <row r="72" spans="1:11" s="18" customFormat="1" ht="17.25" customHeight="1" x14ac:dyDescent="0.3">
      <c r="A72" s="19" t="s">
        <v>101</v>
      </c>
      <c r="B72" s="161" t="s">
        <v>90</v>
      </c>
      <c r="C72" s="161"/>
      <c r="D72" s="161"/>
      <c r="E72" s="161"/>
      <c r="F72" s="161"/>
      <c r="G72" s="161"/>
      <c r="H72" s="161"/>
      <c r="I72" s="161"/>
      <c r="J72" s="161"/>
      <c r="K72" s="17"/>
    </row>
    <row r="73" spans="1:11" s="18" customFormat="1" ht="17.25" customHeight="1" x14ac:dyDescent="0.3">
      <c r="A73" s="19" t="s">
        <v>106</v>
      </c>
      <c r="B73" s="161" t="s">
        <v>91</v>
      </c>
      <c r="C73" s="161"/>
      <c r="D73" s="161"/>
      <c r="E73" s="161"/>
      <c r="F73" s="161"/>
      <c r="G73" s="161"/>
      <c r="H73" s="161"/>
      <c r="I73" s="161"/>
      <c r="J73" s="161"/>
      <c r="K73" s="17"/>
    </row>
    <row r="74" spans="1:11" s="18" customFormat="1" ht="17.25" customHeight="1" x14ac:dyDescent="0.3">
      <c r="A74" s="19" t="s">
        <v>102</v>
      </c>
      <c r="B74" s="161" t="s">
        <v>92</v>
      </c>
      <c r="C74" s="161"/>
      <c r="D74" s="161"/>
      <c r="E74" s="161"/>
      <c r="F74" s="161"/>
      <c r="G74" s="161"/>
      <c r="H74" s="161"/>
      <c r="I74" s="161"/>
      <c r="J74" s="161"/>
      <c r="K74" s="17"/>
    </row>
    <row r="75" spans="1:11" s="18" customFormat="1" ht="17.25" customHeight="1" x14ac:dyDescent="0.3">
      <c r="A75" s="19" t="s">
        <v>107</v>
      </c>
      <c r="B75" s="161" t="s">
        <v>108</v>
      </c>
      <c r="C75" s="161"/>
      <c r="D75" s="161"/>
      <c r="E75" s="161"/>
      <c r="F75" s="161"/>
      <c r="G75" s="161"/>
      <c r="H75" s="161"/>
      <c r="I75" s="161"/>
      <c r="J75" s="161"/>
      <c r="K75" s="17"/>
    </row>
    <row r="76" spans="1:11" s="18" customFormat="1" ht="17.25" x14ac:dyDescent="0.3">
      <c r="A76" s="19" t="s">
        <v>103</v>
      </c>
      <c r="B76" s="161" t="s">
        <v>93</v>
      </c>
      <c r="C76" s="161"/>
      <c r="D76" s="161"/>
      <c r="E76" s="161"/>
      <c r="F76" s="161"/>
      <c r="G76" s="161"/>
      <c r="H76" s="161"/>
      <c r="I76" s="161"/>
      <c r="J76" s="161"/>
      <c r="K76" s="17"/>
    </row>
    <row r="77" spans="1:11" s="18" customFormat="1" ht="17.25" customHeight="1" x14ac:dyDescent="0.3">
      <c r="A77" s="19" t="s">
        <v>104</v>
      </c>
      <c r="B77" s="161" t="s">
        <v>95</v>
      </c>
      <c r="C77" s="161"/>
      <c r="D77" s="161"/>
      <c r="E77" s="161"/>
      <c r="F77" s="161"/>
      <c r="G77" s="161"/>
      <c r="H77" s="161"/>
      <c r="I77" s="161"/>
      <c r="J77" s="161"/>
      <c r="K77" s="17"/>
    </row>
    <row r="78" spans="1:11" s="18" customFormat="1" ht="33.950000000000003" customHeight="1" x14ac:dyDescent="0.3">
      <c r="A78" s="19" t="s">
        <v>105</v>
      </c>
      <c r="B78" s="161" t="s">
        <v>94</v>
      </c>
      <c r="C78" s="161"/>
      <c r="D78" s="161"/>
      <c r="E78" s="161"/>
      <c r="F78" s="161"/>
      <c r="G78" s="161"/>
      <c r="H78" s="161"/>
      <c r="I78" s="161"/>
      <c r="J78" s="161"/>
      <c r="K78" s="17"/>
    </row>
    <row r="79" spans="1:11" s="18" customFormat="1" ht="33.6" customHeight="1" x14ac:dyDescent="0.3">
      <c r="A79" s="19" t="s">
        <v>423</v>
      </c>
      <c r="B79" s="161" t="s">
        <v>424</v>
      </c>
      <c r="C79" s="161"/>
      <c r="D79" s="161"/>
      <c r="E79" s="161"/>
      <c r="F79" s="161"/>
      <c r="G79" s="161"/>
      <c r="H79" s="161"/>
      <c r="I79" s="161"/>
      <c r="J79" s="161"/>
      <c r="K79" s="17"/>
    </row>
    <row r="80" spans="1:11" s="18" customFormat="1" ht="17.25" customHeight="1" x14ac:dyDescent="0.3">
      <c r="A80" s="19" t="s">
        <v>415</v>
      </c>
      <c r="B80" s="161" t="s">
        <v>425</v>
      </c>
      <c r="C80" s="161"/>
      <c r="D80" s="161"/>
      <c r="E80" s="161"/>
      <c r="F80" s="161"/>
      <c r="G80" s="161"/>
      <c r="H80" s="161"/>
      <c r="I80" s="161"/>
      <c r="J80" s="161"/>
      <c r="K80" s="17"/>
    </row>
    <row r="81" spans="1:11" s="18" customFormat="1" ht="17.25" x14ac:dyDescent="0.3">
      <c r="A81" s="4"/>
      <c r="B81" s="4"/>
      <c r="C81" s="4"/>
      <c r="D81" s="4"/>
      <c r="E81" s="4"/>
      <c r="F81" s="4"/>
      <c r="G81" s="4"/>
      <c r="H81" s="4"/>
      <c r="I81" s="4"/>
      <c r="J81" s="4"/>
      <c r="K81" s="17"/>
    </row>
    <row r="82" spans="1:11" s="18" customFormat="1" ht="17.25" x14ac:dyDescent="0.3">
      <c r="A82" s="183" t="s">
        <v>109</v>
      </c>
      <c r="B82" s="183"/>
      <c r="C82" s="183"/>
      <c r="D82" s="183"/>
      <c r="E82" s="183"/>
      <c r="F82" s="183"/>
      <c r="G82" s="183"/>
      <c r="H82" s="183"/>
      <c r="I82" s="183"/>
      <c r="J82" s="183"/>
      <c r="K82" s="17"/>
    </row>
    <row r="83" spans="1:11" s="18" customFormat="1" ht="17.25" customHeight="1" x14ac:dyDescent="0.3">
      <c r="A83" s="8"/>
      <c r="B83" s="8"/>
      <c r="C83" s="8"/>
      <c r="D83" s="8"/>
      <c r="E83" s="8"/>
      <c r="F83" s="8"/>
      <c r="G83" s="8"/>
      <c r="H83" s="8"/>
      <c r="I83" s="8"/>
      <c r="J83" s="8"/>
      <c r="K83" s="57"/>
    </row>
    <row r="84" spans="1:11" ht="60" customHeight="1" x14ac:dyDescent="0.25">
      <c r="A84" s="9" t="s">
        <v>74</v>
      </c>
      <c r="B84" s="184" t="s">
        <v>3</v>
      </c>
      <c r="C84" s="185"/>
      <c r="D84" s="185"/>
      <c r="E84" s="185"/>
      <c r="F84" s="185"/>
      <c r="G84" s="185"/>
      <c r="H84" s="185"/>
      <c r="I84" s="185"/>
      <c r="J84" s="185"/>
      <c r="K84" s="186"/>
    </row>
    <row r="85" spans="1:11" ht="17.100000000000001" customHeight="1" x14ac:dyDescent="0.25">
      <c r="A85" s="3"/>
      <c r="B85" s="195"/>
      <c r="C85" s="195"/>
      <c r="D85" s="195"/>
      <c r="E85" s="195"/>
      <c r="F85" s="195"/>
      <c r="G85" s="195"/>
      <c r="H85" s="195"/>
      <c r="I85" s="195"/>
      <c r="J85" s="195"/>
      <c r="K85" s="195"/>
    </row>
    <row r="86" spans="1:11" x14ac:dyDescent="0.25">
      <c r="A86" s="3"/>
      <c r="B86" s="195"/>
      <c r="C86" s="196"/>
      <c r="D86" s="196"/>
      <c r="E86" s="196"/>
      <c r="F86" s="196"/>
      <c r="G86" s="196"/>
      <c r="H86" s="196"/>
      <c r="I86" s="196"/>
      <c r="J86" s="196"/>
      <c r="K86" s="196"/>
    </row>
    <row r="87" spans="1:11" x14ac:dyDescent="0.25">
      <c r="A87" s="3"/>
      <c r="B87" s="195"/>
      <c r="C87" s="196"/>
      <c r="D87" s="196"/>
      <c r="E87" s="196"/>
      <c r="F87" s="196"/>
      <c r="G87" s="196"/>
      <c r="H87" s="196"/>
      <c r="I87" s="196"/>
      <c r="J87" s="196"/>
      <c r="K87" s="196"/>
    </row>
    <row r="88" spans="1:11" x14ac:dyDescent="0.25">
      <c r="A88" s="3"/>
      <c r="B88" s="195"/>
      <c r="C88" s="196"/>
      <c r="D88" s="196"/>
      <c r="E88" s="196"/>
      <c r="F88" s="196"/>
      <c r="G88" s="196"/>
      <c r="H88" s="196"/>
      <c r="I88" s="196"/>
      <c r="J88" s="196"/>
      <c r="K88" s="196"/>
    </row>
    <row r="89" spans="1:11" x14ac:dyDescent="0.25">
      <c r="A89" s="3"/>
      <c r="B89" s="195"/>
      <c r="C89" s="196"/>
      <c r="D89" s="196"/>
      <c r="E89" s="196"/>
      <c r="F89" s="196"/>
      <c r="G89" s="196"/>
      <c r="H89" s="196"/>
      <c r="I89" s="196"/>
      <c r="J89" s="196"/>
      <c r="K89" s="196"/>
    </row>
    <row r="90" spans="1:11" x14ac:dyDescent="0.25">
      <c r="A90" s="3"/>
      <c r="B90" s="195"/>
      <c r="C90" s="196"/>
      <c r="D90" s="196"/>
      <c r="E90" s="196"/>
      <c r="F90" s="196"/>
      <c r="G90" s="196"/>
      <c r="H90" s="196"/>
      <c r="I90" s="196"/>
      <c r="J90" s="196"/>
      <c r="K90" s="196"/>
    </row>
    <row r="91" spans="1:11" x14ac:dyDescent="0.25">
      <c r="A91" s="3"/>
      <c r="B91" s="195"/>
      <c r="C91" s="196"/>
      <c r="D91" s="196"/>
      <c r="E91" s="196"/>
      <c r="F91" s="196"/>
      <c r="G91" s="196"/>
      <c r="H91" s="196"/>
      <c r="I91" s="196"/>
      <c r="J91" s="196"/>
      <c r="K91" s="196"/>
    </row>
    <row r="92" spans="1:11" x14ac:dyDescent="0.25">
      <c r="A92" s="3"/>
      <c r="B92" s="195"/>
      <c r="C92" s="196"/>
      <c r="D92" s="196"/>
      <c r="E92" s="196"/>
      <c r="F92" s="196"/>
      <c r="G92" s="196"/>
      <c r="H92" s="196"/>
      <c r="I92" s="196"/>
      <c r="J92" s="196"/>
      <c r="K92" s="196"/>
    </row>
    <row r="93" spans="1:11" x14ac:dyDescent="0.25">
      <c r="A93" s="3"/>
      <c r="B93" s="195"/>
      <c r="C93" s="196"/>
      <c r="D93" s="196"/>
      <c r="E93" s="196"/>
      <c r="F93" s="196"/>
      <c r="G93" s="196"/>
      <c r="H93" s="196"/>
      <c r="I93" s="196"/>
      <c r="J93" s="196"/>
      <c r="K93" s="196"/>
    </row>
    <row r="94" spans="1:11" x14ac:dyDescent="0.25">
      <c r="A94" s="3"/>
      <c r="B94" s="195"/>
      <c r="C94" s="196"/>
      <c r="D94" s="196"/>
      <c r="E94" s="196"/>
      <c r="F94" s="196"/>
      <c r="G94" s="196"/>
      <c r="H94" s="196"/>
      <c r="I94" s="196"/>
      <c r="J94" s="196"/>
      <c r="K94" s="196"/>
    </row>
    <row r="95" spans="1:11" x14ac:dyDescent="0.25">
      <c r="A95" s="3"/>
      <c r="B95" s="195"/>
      <c r="C95" s="196"/>
      <c r="D95" s="196"/>
      <c r="E95" s="196"/>
      <c r="F95" s="196"/>
      <c r="G95" s="196"/>
      <c r="H95" s="196"/>
      <c r="I95" s="196"/>
      <c r="J95" s="196"/>
      <c r="K95" s="196"/>
    </row>
    <row r="96" spans="1:11" x14ac:dyDescent="0.25">
      <c r="A96" s="3"/>
      <c r="B96" s="195"/>
      <c r="C96" s="196"/>
      <c r="D96" s="196"/>
      <c r="E96" s="196"/>
      <c r="F96" s="196"/>
      <c r="G96" s="196"/>
      <c r="H96" s="196"/>
      <c r="I96" s="196"/>
      <c r="J96" s="196"/>
      <c r="K96" s="196"/>
    </row>
    <row r="97" spans="1:11" x14ac:dyDescent="0.25">
      <c r="A97" s="3"/>
      <c r="B97" s="195"/>
      <c r="C97" s="196"/>
      <c r="D97" s="196"/>
      <c r="E97" s="196"/>
      <c r="F97" s="196"/>
      <c r="G97" s="196"/>
      <c r="H97" s="196"/>
      <c r="I97" s="196"/>
      <c r="J97" s="196"/>
      <c r="K97" s="196"/>
    </row>
    <row r="98" spans="1:11" x14ac:dyDescent="0.25">
      <c r="A98" s="5"/>
      <c r="B98" s="6"/>
      <c r="C98" s="6"/>
      <c r="D98" s="6"/>
      <c r="E98" s="6"/>
      <c r="F98" s="6"/>
      <c r="G98" s="6"/>
      <c r="H98" s="6"/>
      <c r="I98" s="6"/>
      <c r="J98" s="6"/>
      <c r="K98" s="81"/>
    </row>
    <row r="99" spans="1:11" ht="18.75" x14ac:dyDescent="0.3">
      <c r="A99" s="183" t="s">
        <v>78</v>
      </c>
      <c r="B99" s="183"/>
      <c r="C99" s="183"/>
      <c r="D99" s="183"/>
      <c r="E99" s="183"/>
      <c r="F99" s="183"/>
      <c r="G99" s="183"/>
      <c r="H99" s="183"/>
      <c r="I99" s="183"/>
      <c r="J99" s="183"/>
      <c r="K99" s="82"/>
    </row>
    <row r="100" spans="1:11" ht="17.25" customHeight="1" x14ac:dyDescent="0.25">
      <c r="A100" s="13"/>
      <c r="B100" s="13"/>
      <c r="C100" s="13"/>
      <c r="D100" s="13"/>
      <c r="E100" s="13"/>
      <c r="F100" s="13"/>
      <c r="G100" s="13"/>
      <c r="H100" s="13"/>
      <c r="I100" s="13"/>
      <c r="J100" s="13"/>
      <c r="K100" s="71"/>
    </row>
    <row r="101" spans="1:11" ht="17.25" x14ac:dyDescent="0.3">
      <c r="A101" s="183" t="s">
        <v>79</v>
      </c>
      <c r="B101" s="183"/>
      <c r="C101" s="183"/>
      <c r="D101" s="183"/>
      <c r="E101" s="183"/>
      <c r="F101" s="183"/>
      <c r="G101" s="183"/>
      <c r="H101" s="183"/>
      <c r="I101" s="183"/>
      <c r="J101" s="183"/>
      <c r="K101" s="7"/>
    </row>
    <row r="102" spans="1:11" ht="17.25" x14ac:dyDescent="0.3">
      <c r="A102" s="194" t="s">
        <v>80</v>
      </c>
      <c r="B102" s="194"/>
      <c r="C102" s="194"/>
      <c r="D102" s="194"/>
      <c r="E102" s="194"/>
      <c r="F102" s="194"/>
      <c r="G102" s="194"/>
      <c r="H102" s="194"/>
      <c r="I102" s="194"/>
      <c r="J102" s="194"/>
      <c r="K102" s="11"/>
    </row>
    <row r="103" spans="1:11" ht="15.75" customHeight="1" x14ac:dyDescent="0.25">
      <c r="A103" s="194"/>
      <c r="B103" s="194"/>
      <c r="C103" s="194"/>
      <c r="D103" s="194"/>
      <c r="E103" s="194"/>
      <c r="F103" s="194"/>
      <c r="G103" s="194"/>
      <c r="H103" s="194"/>
      <c r="I103" s="194"/>
      <c r="J103" s="194"/>
      <c r="K103" s="12"/>
    </row>
    <row r="104" spans="1:11" ht="17.25" x14ac:dyDescent="0.25">
      <c r="A104" s="14"/>
      <c r="B104" s="14"/>
      <c r="C104" s="14"/>
      <c r="D104" s="14"/>
      <c r="E104" s="14"/>
      <c r="F104" s="14"/>
      <c r="G104" s="14"/>
      <c r="H104" s="14"/>
      <c r="I104" s="14"/>
      <c r="J104" s="14"/>
    </row>
    <row r="105" spans="1:11" ht="15.75" customHeight="1" x14ac:dyDescent="0.3">
      <c r="A105" s="183" t="s">
        <v>81</v>
      </c>
      <c r="B105" s="183"/>
      <c r="C105" s="183"/>
      <c r="D105" s="183"/>
      <c r="E105" s="183"/>
      <c r="F105" s="183"/>
      <c r="G105" s="183"/>
      <c r="H105" s="183"/>
      <c r="I105" s="183"/>
      <c r="J105" s="183"/>
    </row>
    <row r="106" spans="1:11" ht="15.75" customHeight="1" x14ac:dyDescent="0.25">
      <c r="A106" s="161" t="s">
        <v>82</v>
      </c>
      <c r="B106" s="161"/>
      <c r="C106" s="161"/>
      <c r="D106" s="161"/>
      <c r="E106" s="161"/>
      <c r="F106" s="161"/>
      <c r="G106" s="161"/>
      <c r="H106" s="161"/>
      <c r="I106" s="161"/>
      <c r="J106" s="161"/>
    </row>
    <row r="107" spans="1:11" x14ac:dyDescent="0.25">
      <c r="A107" s="161"/>
      <c r="B107" s="161"/>
      <c r="C107" s="161"/>
      <c r="D107" s="161"/>
      <c r="E107" s="161"/>
      <c r="F107" s="161"/>
      <c r="G107" s="161"/>
      <c r="H107" s="161"/>
      <c r="I107" s="161"/>
      <c r="J107" s="161"/>
    </row>
    <row r="108" spans="1:11" ht="25.5" customHeight="1" x14ac:dyDescent="0.25">
      <c r="A108" s="161"/>
      <c r="B108" s="161"/>
      <c r="C108" s="161"/>
      <c r="D108" s="161"/>
      <c r="E108" s="161"/>
      <c r="F108" s="161"/>
      <c r="G108" s="161"/>
      <c r="H108" s="161"/>
      <c r="I108" s="161"/>
      <c r="J108" s="161"/>
    </row>
    <row r="109" spans="1:11" ht="15.75" customHeight="1" x14ac:dyDescent="0.3">
      <c r="A109" s="8"/>
      <c r="B109" s="8"/>
      <c r="C109" s="8"/>
      <c r="D109" s="8"/>
      <c r="E109" s="8"/>
      <c r="F109" s="8"/>
      <c r="G109" s="8"/>
      <c r="H109" s="8"/>
      <c r="I109" s="8"/>
      <c r="J109" s="8"/>
    </row>
    <row r="110" spans="1:11" ht="15.75" customHeight="1" x14ac:dyDescent="0.3">
      <c r="A110" s="193" t="s">
        <v>83</v>
      </c>
      <c r="B110" s="193"/>
      <c r="C110" s="193"/>
      <c r="D110" s="8"/>
      <c r="E110" s="8"/>
      <c r="F110" s="8"/>
      <c r="G110" s="8"/>
      <c r="H110" s="8"/>
      <c r="I110" s="8"/>
      <c r="J110" s="8"/>
    </row>
    <row r="111" spans="1:11" ht="20.25" customHeight="1" x14ac:dyDescent="0.3">
      <c r="A111" s="8"/>
      <c r="B111" s="8"/>
      <c r="C111" s="8"/>
      <c r="D111" s="8"/>
      <c r="E111" s="8"/>
      <c r="F111" s="8"/>
      <c r="G111" s="8"/>
      <c r="H111" s="8"/>
      <c r="I111" s="8"/>
      <c r="J111" s="8"/>
    </row>
    <row r="112" spans="1:11" ht="17.25" x14ac:dyDescent="0.3">
      <c r="A112" s="8" t="str">
        <f>VLOOKUP(Studiengang,ListeStudiengaenge[],13,FALSE)</f>
        <v>Der Vorsitzende des Prüfungsauschusses Wirtschaftswissenschaften</v>
      </c>
      <c r="B112" s="8"/>
      <c r="C112" s="8"/>
      <c r="D112" s="8"/>
      <c r="E112" s="8"/>
      <c r="F112" s="8"/>
      <c r="G112" s="8"/>
      <c r="H112" s="8"/>
      <c r="I112" s="8"/>
      <c r="J112" s="8"/>
    </row>
    <row r="113" spans="1:10" ht="17.25" x14ac:dyDescent="0.3">
      <c r="A113" s="8"/>
      <c r="B113" s="8"/>
      <c r="C113" s="8"/>
      <c r="D113" s="8"/>
      <c r="E113" s="8"/>
      <c r="F113" s="8"/>
      <c r="G113" s="8"/>
      <c r="H113" s="8"/>
      <c r="I113" s="8"/>
      <c r="J113" s="8"/>
    </row>
    <row r="114" spans="1:10" ht="17.25" x14ac:dyDescent="0.3">
      <c r="A114" s="8"/>
      <c r="B114" s="8"/>
      <c r="C114" s="8"/>
      <c r="D114" s="8"/>
      <c r="E114" s="8"/>
      <c r="F114" s="8"/>
      <c r="G114" s="8"/>
      <c r="H114" s="8"/>
      <c r="I114" s="8"/>
      <c r="J114" s="8"/>
    </row>
    <row r="115" spans="1:10" ht="17.25" x14ac:dyDescent="0.3">
      <c r="A115" s="8"/>
      <c r="B115" s="8"/>
      <c r="C115" s="8"/>
      <c r="D115" s="8"/>
      <c r="E115" s="8"/>
      <c r="F115" s="8"/>
      <c r="G115" s="8"/>
      <c r="H115" s="8"/>
      <c r="I115" s="8"/>
      <c r="J115" s="8"/>
    </row>
    <row r="116" spans="1:10" ht="17.25" x14ac:dyDescent="0.3">
      <c r="A116" s="193" t="s">
        <v>84</v>
      </c>
      <c r="B116" s="193"/>
      <c r="C116" s="193"/>
      <c r="D116" s="8"/>
      <c r="E116" s="8"/>
      <c r="F116" s="8"/>
      <c r="G116" s="8"/>
      <c r="H116" s="8"/>
      <c r="I116" s="8"/>
      <c r="J116" s="8"/>
    </row>
    <row r="117" spans="1:10" ht="17.25" x14ac:dyDescent="0.3">
      <c r="A117" s="129" t="s">
        <v>570</v>
      </c>
      <c r="B117" s="129"/>
      <c r="C117" s="129"/>
      <c r="D117" s="129"/>
      <c r="E117" s="8"/>
      <c r="F117" s="8"/>
      <c r="G117" s="8"/>
      <c r="H117" s="8"/>
      <c r="I117" s="8"/>
      <c r="J117" s="8"/>
    </row>
    <row r="120" spans="1:10" s="8" customFormat="1" ht="17.25" x14ac:dyDescent="0.3">
      <c r="A120"/>
      <c r="B120"/>
      <c r="C120"/>
      <c r="D120"/>
      <c r="E120"/>
      <c r="F120"/>
      <c r="G120"/>
      <c r="H120"/>
      <c r="I120"/>
      <c r="J120"/>
    </row>
  </sheetData>
  <sheetProtection algorithmName="SHA-512" hashValue="rMdPUjxrQj1cElBSA0MrMT7fLkI+nqxnAPbTV48M1OB7IwFTz4bz0VCPRMZooz7+lqg29d98FwTotwPpfEzIlw==" saltValue="TB+G3iYA/vmRahaPo1HWEw==" spinCount="100000" sheet="1" formatRows="0" selectLockedCells="1"/>
  <protectedRanges>
    <protectedRange sqref="A6:C7 A9:C9 A11:C12 J15:K15 A14:E14 D12:E12 F12:G14 I12:K14 B15:G15 H12:H15 J16:J55 F16:G55 A1:A4" name="Seite 1"/>
    <protectedRange sqref="H56:I57 K56:K57 A60:G60 H60:K60 H58 K68 A65:J65 B99:J99 A62:K62 A59:F59 I59 K58:K59 J58" name="Seite 2"/>
    <protectedRange sqref="H59" name="Seite 2_1"/>
    <protectedRange sqref="A99" name="Seite 2_3"/>
    <protectedRange sqref="A61:K61" name="Seite 2_4"/>
    <protectedRange sqref="A63:D64 K63:K67 G63:J64" name="Seite 2_5"/>
    <protectedRange sqref="A5:C5" name="Seite 1_1"/>
    <protectedRange sqref="A13:E13" name="Seite 1_4"/>
    <protectedRange sqref="A75:J75" name="Seite 2_6_1"/>
    <protectedRange sqref="K83 A80:J80" name="Seite 2_6_2"/>
    <protectedRange sqref="A57:G57 A56:F56" name="Seite 2_7_1"/>
    <protectedRange sqref="A58:F58" name="Seite 2_7_1_1"/>
    <protectedRange sqref="G56" name="Seite 2_1_1"/>
    <protectedRange sqref="G59" name="Seite 2_1_4"/>
    <protectedRange sqref="G58" name="Seite 2_7_1_3"/>
  </protectedRanges>
  <mergeCells count="115">
    <mergeCell ref="B84:K84"/>
    <mergeCell ref="H13:K14"/>
    <mergeCell ref="A116:C116"/>
    <mergeCell ref="A99:J99"/>
    <mergeCell ref="A101:J101"/>
    <mergeCell ref="A102:J103"/>
    <mergeCell ref="A105:J105"/>
    <mergeCell ref="A106:J108"/>
    <mergeCell ref="A110:C110"/>
    <mergeCell ref="B85:K85"/>
    <mergeCell ref="B86:K86"/>
    <mergeCell ref="B87:K87"/>
    <mergeCell ref="B88:K88"/>
    <mergeCell ref="B89:K89"/>
    <mergeCell ref="B90:K90"/>
    <mergeCell ref="B91:K91"/>
    <mergeCell ref="B92:K92"/>
    <mergeCell ref="B93:K93"/>
    <mergeCell ref="B94:K94"/>
    <mergeCell ref="B95:K95"/>
    <mergeCell ref="B96:K96"/>
    <mergeCell ref="B97:K97"/>
    <mergeCell ref="A82:J82"/>
    <mergeCell ref="B73:J73"/>
    <mergeCell ref="B79:J79"/>
    <mergeCell ref="B80:J80"/>
    <mergeCell ref="B72:J72"/>
    <mergeCell ref="A61:J61"/>
    <mergeCell ref="A66:J66"/>
    <mergeCell ref="B67:J67"/>
    <mergeCell ref="B68:J68"/>
    <mergeCell ref="B69:J69"/>
    <mergeCell ref="B70:J70"/>
    <mergeCell ref="B71:J71"/>
    <mergeCell ref="H55:I55"/>
    <mergeCell ref="B74:J74"/>
    <mergeCell ref="B75:J75"/>
    <mergeCell ref="B76:J76"/>
    <mergeCell ref="B77:J77"/>
    <mergeCell ref="B78:J78"/>
    <mergeCell ref="A58:F58"/>
    <mergeCell ref="A59:F59"/>
    <mergeCell ref="A56:F57"/>
    <mergeCell ref="G58:G59"/>
    <mergeCell ref="H58:K58"/>
    <mergeCell ref="I59:K59"/>
    <mergeCell ref="I56:K57"/>
    <mergeCell ref="A117:D117"/>
    <mergeCell ref="A5:C5"/>
    <mergeCell ref="D5:K5"/>
    <mergeCell ref="A6:C6"/>
    <mergeCell ref="D6:K6"/>
    <mergeCell ref="A7:C7"/>
    <mergeCell ref="D7:K7"/>
    <mergeCell ref="A8:C8"/>
    <mergeCell ref="D8:K8"/>
    <mergeCell ref="A9:C9"/>
    <mergeCell ref="D9:K9"/>
    <mergeCell ref="A10:C10"/>
    <mergeCell ref="A13:E13"/>
    <mergeCell ref="D10:K10"/>
    <mergeCell ref="A11:C11"/>
    <mergeCell ref="A14:E14"/>
    <mergeCell ref="F13:G14"/>
    <mergeCell ref="H32:I32"/>
    <mergeCell ref="H33:I33"/>
    <mergeCell ref="H34:I34"/>
    <mergeCell ref="H25:I25"/>
    <mergeCell ref="H26:I26"/>
    <mergeCell ref="H60:K60"/>
    <mergeCell ref="D11:K11"/>
    <mergeCell ref="A1:G2"/>
    <mergeCell ref="E3:G4"/>
    <mergeCell ref="H30:I30"/>
    <mergeCell ref="H31:I31"/>
    <mergeCell ref="H40:I40"/>
    <mergeCell ref="H41:I41"/>
    <mergeCell ref="H42:I42"/>
    <mergeCell ref="H43:I43"/>
    <mergeCell ref="H44:I44"/>
    <mergeCell ref="H35:I35"/>
    <mergeCell ref="H36:I36"/>
    <mergeCell ref="H37:I37"/>
    <mergeCell ref="H38:I38"/>
    <mergeCell ref="H39:I39"/>
    <mergeCell ref="H1:K1"/>
    <mergeCell ref="H2:K2"/>
    <mergeCell ref="A12:C12"/>
    <mergeCell ref="D12:G12"/>
    <mergeCell ref="H15:I15"/>
    <mergeCell ref="H16:I16"/>
    <mergeCell ref="H17:I17"/>
    <mergeCell ref="H18:I18"/>
    <mergeCell ref="H19:I19"/>
    <mergeCell ref="H27:I27"/>
    <mergeCell ref="A3:D4"/>
    <mergeCell ref="H3:K3"/>
    <mergeCell ref="H4:K4"/>
    <mergeCell ref="H50:I50"/>
    <mergeCell ref="H51:I51"/>
    <mergeCell ref="H52:I52"/>
    <mergeCell ref="H53:I53"/>
    <mergeCell ref="H54:I54"/>
    <mergeCell ref="H45:I45"/>
    <mergeCell ref="H46:I46"/>
    <mergeCell ref="H47:I47"/>
    <mergeCell ref="H48:I48"/>
    <mergeCell ref="H49:I49"/>
    <mergeCell ref="H28:I28"/>
    <mergeCell ref="H29:I29"/>
    <mergeCell ref="H20:I20"/>
    <mergeCell ref="H21:I21"/>
    <mergeCell ref="H22:I22"/>
    <mergeCell ref="H23:I23"/>
    <mergeCell ref="H24:I24"/>
  </mergeCells>
  <phoneticPr fontId="21" type="noConversion"/>
  <dataValidations count="5">
    <dataValidation allowBlank="1" showErrorMessage="1" errorTitle="Studiengang nicht ausgewählt" error="Sie müssen zunächst einen Studiengang auswählen" promptTitle="Bitte Studiengang auswählen" sqref="H12" xr:uid="{00000000-0002-0000-0000-000002000000}"/>
    <dataValidation showInputMessage="1" showErrorMessage="1" sqref="C19:C55 C16:C17" xr:uid="{00000000-0002-0000-0000-000000000000}"/>
    <dataValidation type="list" showErrorMessage="1" errorTitle="Studiengang nicht ausgewählt" error="Sie müssen zunächst einen Studiengang auswählen" promptTitle="Bitte Studiengang auswählen" sqref="D12:G12" xr:uid="{00000000-0002-0000-0000-000004000000}">
      <formula1>Studiengänge</formula1>
    </dataValidation>
    <dataValidation type="list" showInputMessage="1" showErrorMessage="1" sqref="D10:K10" xr:uid="{25D9C2FC-1737-B544-8D6A-64847CCCA561}">
      <formula1>Studiengänge</formula1>
    </dataValidation>
    <dataValidation type="list" showInputMessage="1" showErrorMessage="1" sqref="H16:H55" xr:uid="{00000000-0002-0000-0000-000003000000}">
      <formula1>"Ja,A,B,C,D,E,F,G,H,I,J,K,L,M,N"</formula1>
    </dataValidation>
  </dataValidations>
  <hyperlinks>
    <hyperlink ref="H4:K4" r:id="rId1" display="siehe Webseite Anerkennungen" xr:uid="{99918A0D-82C6-41C6-B96D-4E3D51BD22BF}"/>
  </hyperlinks>
  <printOptions horizontalCentered="1"/>
  <pageMargins left="0.35433070866141736" right="0.35433070866141736" top="0.39370078740157483" bottom="0.78740157480314965" header="0.51181102362204722" footer="0.51181102362204722"/>
  <pageSetup paperSize="9" scale="64" fitToHeight="0" orientation="landscape" r:id="rId2"/>
  <headerFooter>
    <oddFooter>&amp;CSeite &amp;P von &amp;N</oddFooter>
  </headerFooter>
  <rowBreaks count="2" manualBreakCount="2">
    <brk id="60" max="10" man="1"/>
    <brk id="81" max="10" man="1"/>
  </rowBreaks>
  <ignoredErrors>
    <ignoredError sqref="K55 K16:K54"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22529" r:id="rId5" name="Option Button 1">
              <controlPr defaultSize="0" autoFill="0" autoLine="0" autoPict="0" altText=" Nein">
                <anchor moveWithCells="1">
                  <from>
                    <xdr:col>3</xdr:col>
                    <xdr:colOff>428625</xdr:colOff>
                    <xdr:row>58</xdr:row>
                    <xdr:rowOff>28575</xdr:rowOff>
                  </from>
                  <to>
                    <xdr:col>3</xdr:col>
                    <xdr:colOff>1152525</xdr:colOff>
                    <xdr:row>58</xdr:row>
                    <xdr:rowOff>295275</xdr:rowOff>
                  </to>
                </anchor>
              </controlPr>
            </control>
          </mc:Choice>
        </mc:AlternateContent>
        <mc:AlternateContent xmlns:mc="http://schemas.openxmlformats.org/markup-compatibility/2006">
          <mc:Choice Requires="x14">
            <control shapeId="22530" r:id="rId6" name="Option Button 2">
              <controlPr defaultSize="0" autoFill="0" autoLine="0" autoPict="0" altText=" Ja">
                <anchor moveWithCells="1">
                  <from>
                    <xdr:col>2</xdr:col>
                    <xdr:colOff>1228725</xdr:colOff>
                    <xdr:row>58</xdr:row>
                    <xdr:rowOff>38100</xdr:rowOff>
                  </from>
                  <to>
                    <xdr:col>3</xdr:col>
                    <xdr:colOff>371475</xdr:colOff>
                    <xdr:row>58</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xr:uid="{00000000-0002-0000-0000-000001000000}">
          <x14:formula1>
            <xm:f>StdgKonfiguration!$A$69:$A$77</xm:f>
          </x14:formula1>
          <xm:sqref>A3</xm:sqref>
        </x14:dataValidation>
        <x14:dataValidation type="list" allowBlank="1" showInputMessage="1" showErrorMessage="1" xr:uid="{00000000-0002-0000-0000-000005000000}">
          <x14:formula1>
            <xm:f>StdgKonfiguration!$A$51:$A$55</xm:f>
          </x14:formula1>
          <xm:sqref>A117:D117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H51"/>
  <sheetViews>
    <sheetView topLeftCell="A25" workbookViewId="0">
      <selection activeCell="A46" sqref="A46:H51"/>
    </sheetView>
  </sheetViews>
  <sheetFormatPr baseColWidth="10" defaultRowHeight="15.75" x14ac:dyDescent="0.25"/>
  <cols>
    <col min="1" max="1" width="78.125" bestFit="1" customWidth="1"/>
    <col min="2" max="2" width="10.5" bestFit="1" customWidth="1"/>
    <col min="3" max="3" width="12.625" bestFit="1" customWidth="1"/>
    <col min="4" max="4" width="6.5" bestFit="1" customWidth="1"/>
    <col min="5" max="5" width="9.5" bestFit="1" customWidth="1"/>
    <col min="6" max="6" width="80.625" bestFit="1" customWidth="1"/>
    <col min="7" max="7" width="8.625" bestFit="1" customWidth="1"/>
    <col min="8" max="8" width="15.375"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1006</v>
      </c>
      <c r="B2">
        <v>332</v>
      </c>
      <c r="C2" t="s">
        <v>870</v>
      </c>
      <c r="D2" t="s">
        <v>60</v>
      </c>
      <c r="E2" t="s">
        <v>371</v>
      </c>
      <c r="F2" t="s">
        <v>242</v>
      </c>
      <c r="G2">
        <v>6</v>
      </c>
      <c r="H2" t="s">
        <v>647</v>
      </c>
    </row>
    <row r="3" spans="1:8" x14ac:dyDescent="0.25">
      <c r="A3" t="s">
        <v>1006</v>
      </c>
      <c r="B3">
        <v>626</v>
      </c>
      <c r="C3" t="s">
        <v>941</v>
      </c>
      <c r="D3" t="s">
        <v>60</v>
      </c>
      <c r="E3" t="s">
        <v>372</v>
      </c>
      <c r="F3" t="s">
        <v>243</v>
      </c>
      <c r="G3">
        <v>6</v>
      </c>
      <c r="H3" t="s">
        <v>647</v>
      </c>
    </row>
    <row r="4" spans="1:8" x14ac:dyDescent="0.25">
      <c r="A4" t="s">
        <v>910</v>
      </c>
      <c r="B4">
        <v>627</v>
      </c>
      <c r="F4" t="s">
        <v>142</v>
      </c>
      <c r="G4">
        <v>6</v>
      </c>
      <c r="H4" t="s">
        <v>647</v>
      </c>
    </row>
    <row r="5" spans="1:8" x14ac:dyDescent="0.25">
      <c r="A5" t="s">
        <v>910</v>
      </c>
      <c r="B5">
        <v>618</v>
      </c>
      <c r="C5" t="s">
        <v>812</v>
      </c>
      <c r="D5" t="s">
        <v>59</v>
      </c>
      <c r="E5" t="s">
        <v>511</v>
      </c>
      <c r="F5" t="s">
        <v>183</v>
      </c>
      <c r="G5">
        <v>6</v>
      </c>
      <c r="H5" t="s">
        <v>647</v>
      </c>
    </row>
    <row r="6" spans="1:8" x14ac:dyDescent="0.25">
      <c r="A6" t="s">
        <v>910</v>
      </c>
      <c r="B6">
        <v>637</v>
      </c>
      <c r="C6" t="s">
        <v>946</v>
      </c>
      <c r="D6" t="s">
        <v>60</v>
      </c>
      <c r="E6" t="s">
        <v>373</v>
      </c>
      <c r="F6" t="s">
        <v>947</v>
      </c>
      <c r="G6">
        <v>6</v>
      </c>
      <c r="H6" t="s">
        <v>647</v>
      </c>
    </row>
    <row r="7" spans="1:8" x14ac:dyDescent="0.25">
      <c r="A7" t="s">
        <v>910</v>
      </c>
      <c r="B7">
        <v>636</v>
      </c>
      <c r="C7" t="s">
        <v>948</v>
      </c>
      <c r="D7" t="s">
        <v>60</v>
      </c>
      <c r="E7" t="s">
        <v>374</v>
      </c>
      <c r="F7" t="s">
        <v>247</v>
      </c>
      <c r="G7">
        <v>6</v>
      </c>
      <c r="H7" t="s">
        <v>647</v>
      </c>
    </row>
    <row r="8" spans="1:8" x14ac:dyDescent="0.25">
      <c r="A8" t="s">
        <v>910</v>
      </c>
      <c r="B8">
        <v>629</v>
      </c>
      <c r="C8" t="s">
        <v>949</v>
      </c>
      <c r="D8" t="s">
        <v>60</v>
      </c>
      <c r="E8" t="s">
        <v>375</v>
      </c>
      <c r="F8" t="s">
        <v>248</v>
      </c>
      <c r="G8">
        <v>6</v>
      </c>
      <c r="H8" t="s">
        <v>647</v>
      </c>
    </row>
    <row r="9" spans="1:8" x14ac:dyDescent="0.25">
      <c r="A9" t="s">
        <v>910</v>
      </c>
      <c r="B9">
        <v>630</v>
      </c>
      <c r="C9" t="s">
        <v>950</v>
      </c>
      <c r="D9" t="s">
        <v>60</v>
      </c>
      <c r="E9" t="s">
        <v>376</v>
      </c>
      <c r="F9" t="s">
        <v>249</v>
      </c>
      <c r="G9">
        <v>6</v>
      </c>
      <c r="H9" t="s">
        <v>951</v>
      </c>
    </row>
    <row r="10" spans="1:8" x14ac:dyDescent="0.25">
      <c r="A10" t="s">
        <v>910</v>
      </c>
      <c r="B10">
        <v>126</v>
      </c>
      <c r="C10" t="s">
        <v>952</v>
      </c>
      <c r="D10" t="s">
        <v>60</v>
      </c>
      <c r="E10" t="s">
        <v>377</v>
      </c>
      <c r="F10" t="s">
        <v>250</v>
      </c>
      <c r="G10">
        <v>6</v>
      </c>
      <c r="H10" t="s">
        <v>953</v>
      </c>
    </row>
    <row r="11" spans="1:8" x14ac:dyDescent="0.25">
      <c r="A11" t="s">
        <v>954</v>
      </c>
      <c r="B11">
        <v>910</v>
      </c>
      <c r="F11" t="s">
        <v>152</v>
      </c>
      <c r="G11">
        <v>6</v>
      </c>
      <c r="H11" t="s">
        <v>682</v>
      </c>
    </row>
    <row r="12" spans="1:8" x14ac:dyDescent="0.25">
      <c r="A12" t="s">
        <v>954</v>
      </c>
      <c r="B12">
        <v>916</v>
      </c>
      <c r="F12" t="s">
        <v>555</v>
      </c>
      <c r="G12">
        <v>6</v>
      </c>
      <c r="H12" t="s">
        <v>682</v>
      </c>
    </row>
    <row r="13" spans="1:8" x14ac:dyDescent="0.25">
      <c r="A13" t="s">
        <v>954</v>
      </c>
      <c r="B13">
        <v>253</v>
      </c>
      <c r="C13" t="s">
        <v>683</v>
      </c>
      <c r="D13" t="s">
        <v>59</v>
      </c>
      <c r="E13" t="s">
        <v>441</v>
      </c>
      <c r="F13" t="s">
        <v>122</v>
      </c>
      <c r="G13">
        <v>6</v>
      </c>
      <c r="H13" t="s">
        <v>682</v>
      </c>
    </row>
    <row r="14" spans="1:8" x14ac:dyDescent="0.25">
      <c r="A14" t="s">
        <v>954</v>
      </c>
      <c r="B14">
        <v>607</v>
      </c>
      <c r="F14" t="s">
        <v>195</v>
      </c>
      <c r="G14">
        <v>6</v>
      </c>
      <c r="H14" t="s">
        <v>682</v>
      </c>
    </row>
    <row r="15" spans="1:8" x14ac:dyDescent="0.25">
      <c r="A15" t="s">
        <v>954</v>
      </c>
      <c r="B15">
        <v>723</v>
      </c>
      <c r="F15" t="s">
        <v>158</v>
      </c>
      <c r="G15">
        <v>6</v>
      </c>
      <c r="H15" t="s">
        <v>682</v>
      </c>
    </row>
    <row r="16" spans="1:8" x14ac:dyDescent="0.25">
      <c r="A16" t="s">
        <v>954</v>
      </c>
      <c r="B16">
        <v>724</v>
      </c>
      <c r="C16" t="s">
        <v>772</v>
      </c>
      <c r="D16" t="s">
        <v>59</v>
      </c>
      <c r="E16" t="s">
        <v>349</v>
      </c>
      <c r="F16" t="s">
        <v>159</v>
      </c>
      <c r="G16">
        <v>6</v>
      </c>
      <c r="H16" t="s">
        <v>682</v>
      </c>
    </row>
    <row r="17" spans="1:8" x14ac:dyDescent="0.25">
      <c r="A17" t="s">
        <v>954</v>
      </c>
      <c r="B17">
        <v>722</v>
      </c>
      <c r="C17" t="s">
        <v>773</v>
      </c>
      <c r="D17" t="s">
        <v>59</v>
      </c>
      <c r="E17" t="s">
        <v>350</v>
      </c>
      <c r="F17" t="s">
        <v>160</v>
      </c>
      <c r="G17">
        <v>6</v>
      </c>
      <c r="H17" t="s">
        <v>682</v>
      </c>
    </row>
    <row r="18" spans="1:8" x14ac:dyDescent="0.25">
      <c r="A18" t="s">
        <v>954</v>
      </c>
      <c r="B18">
        <v>480</v>
      </c>
      <c r="C18" t="s">
        <v>774</v>
      </c>
      <c r="D18" t="s">
        <v>59</v>
      </c>
      <c r="E18" t="s">
        <v>456</v>
      </c>
      <c r="F18" t="s">
        <v>161</v>
      </c>
      <c r="G18">
        <v>6</v>
      </c>
      <c r="H18" t="s">
        <v>682</v>
      </c>
    </row>
    <row r="19" spans="1:8" x14ac:dyDescent="0.25">
      <c r="A19" t="s">
        <v>955</v>
      </c>
      <c r="B19">
        <v>631</v>
      </c>
      <c r="C19" t="s">
        <v>871</v>
      </c>
      <c r="D19" t="s">
        <v>251</v>
      </c>
      <c r="E19" t="s">
        <v>378</v>
      </c>
      <c r="F19" t="s">
        <v>252</v>
      </c>
      <c r="G19">
        <v>6</v>
      </c>
      <c r="H19" t="s">
        <v>647</v>
      </c>
    </row>
    <row r="20" spans="1:8" x14ac:dyDescent="0.25">
      <c r="A20" t="s">
        <v>955</v>
      </c>
      <c r="B20">
        <v>467</v>
      </c>
      <c r="C20" t="s">
        <v>956</v>
      </c>
      <c r="D20" t="s">
        <v>515</v>
      </c>
      <c r="E20" t="s">
        <v>349</v>
      </c>
      <c r="F20" t="s">
        <v>253</v>
      </c>
      <c r="G20">
        <v>6</v>
      </c>
      <c r="H20" t="s">
        <v>957</v>
      </c>
    </row>
    <row r="21" spans="1:8" x14ac:dyDescent="0.25">
      <c r="A21" t="s">
        <v>955</v>
      </c>
      <c r="B21">
        <v>150</v>
      </c>
      <c r="C21" t="s">
        <v>958</v>
      </c>
      <c r="D21" t="s">
        <v>516</v>
      </c>
      <c r="E21" t="s">
        <v>517</v>
      </c>
      <c r="F21" t="s">
        <v>254</v>
      </c>
      <c r="G21">
        <v>6</v>
      </c>
      <c r="H21" t="s">
        <v>959</v>
      </c>
    </row>
    <row r="22" spans="1:8" x14ac:dyDescent="0.25">
      <c r="A22" t="s">
        <v>960</v>
      </c>
      <c r="B22">
        <v>240</v>
      </c>
      <c r="C22" t="s">
        <v>961</v>
      </c>
      <c r="D22" t="s">
        <v>251</v>
      </c>
      <c r="E22" t="s">
        <v>469</v>
      </c>
      <c r="F22" t="s">
        <v>255</v>
      </c>
      <c r="G22">
        <v>6</v>
      </c>
      <c r="H22" t="s">
        <v>962</v>
      </c>
    </row>
    <row r="23" spans="1:8" x14ac:dyDescent="0.25">
      <c r="A23" t="s">
        <v>960</v>
      </c>
      <c r="B23">
        <v>239</v>
      </c>
      <c r="C23" t="s">
        <v>963</v>
      </c>
      <c r="D23" t="s">
        <v>251</v>
      </c>
      <c r="E23" t="s">
        <v>518</v>
      </c>
      <c r="F23" t="s">
        <v>256</v>
      </c>
      <c r="G23">
        <v>6</v>
      </c>
      <c r="H23" t="s">
        <v>962</v>
      </c>
    </row>
    <row r="24" spans="1:8" x14ac:dyDescent="0.25">
      <c r="A24" t="s">
        <v>861</v>
      </c>
      <c r="B24">
        <v>38</v>
      </c>
      <c r="C24" t="s">
        <v>862</v>
      </c>
      <c r="D24" t="s">
        <v>60</v>
      </c>
      <c r="E24" t="s">
        <v>339</v>
      </c>
      <c r="F24" t="s">
        <v>139</v>
      </c>
      <c r="G24">
        <v>6</v>
      </c>
      <c r="H24" t="s">
        <v>611</v>
      </c>
    </row>
    <row r="25" spans="1:8" x14ac:dyDescent="0.25">
      <c r="A25" t="s">
        <v>861</v>
      </c>
      <c r="B25">
        <v>668</v>
      </c>
      <c r="C25" t="s">
        <v>766</v>
      </c>
      <c r="D25" t="s">
        <v>60</v>
      </c>
      <c r="E25" t="s">
        <v>495</v>
      </c>
      <c r="F25" t="s">
        <v>140</v>
      </c>
      <c r="G25">
        <v>6</v>
      </c>
      <c r="H25" t="s">
        <v>611</v>
      </c>
    </row>
    <row r="26" spans="1:8" x14ac:dyDescent="0.25">
      <c r="A26" t="s">
        <v>861</v>
      </c>
      <c r="B26">
        <v>676</v>
      </c>
      <c r="C26" t="s">
        <v>809</v>
      </c>
      <c r="D26" t="s">
        <v>60</v>
      </c>
      <c r="E26" t="s">
        <v>497</v>
      </c>
      <c r="F26" t="s">
        <v>141</v>
      </c>
      <c r="G26">
        <v>6</v>
      </c>
      <c r="H26" t="s">
        <v>644</v>
      </c>
    </row>
    <row r="27" spans="1:8" x14ac:dyDescent="0.25">
      <c r="A27" t="s">
        <v>861</v>
      </c>
      <c r="B27">
        <v>495</v>
      </c>
      <c r="C27" t="s">
        <v>814</v>
      </c>
      <c r="D27" t="s">
        <v>60</v>
      </c>
      <c r="E27" t="s">
        <v>340</v>
      </c>
      <c r="F27" t="s">
        <v>143</v>
      </c>
      <c r="G27">
        <v>6</v>
      </c>
      <c r="H27" t="s">
        <v>612</v>
      </c>
    </row>
    <row r="28" spans="1:8" x14ac:dyDescent="0.25">
      <c r="A28" t="s">
        <v>861</v>
      </c>
      <c r="B28">
        <v>494</v>
      </c>
      <c r="C28" t="s">
        <v>815</v>
      </c>
      <c r="D28" t="s">
        <v>60</v>
      </c>
      <c r="E28" t="s">
        <v>464</v>
      </c>
      <c r="F28" t="s">
        <v>144</v>
      </c>
      <c r="G28">
        <v>6</v>
      </c>
      <c r="H28" t="s">
        <v>612</v>
      </c>
    </row>
    <row r="29" spans="1:8" x14ac:dyDescent="0.25">
      <c r="A29" t="s">
        <v>861</v>
      </c>
      <c r="B29">
        <v>512</v>
      </c>
      <c r="C29" t="s">
        <v>816</v>
      </c>
      <c r="D29" t="s">
        <v>60</v>
      </c>
      <c r="E29" t="s">
        <v>359</v>
      </c>
      <c r="F29" t="s">
        <v>184</v>
      </c>
      <c r="G29">
        <v>6</v>
      </c>
      <c r="H29" t="s">
        <v>614</v>
      </c>
    </row>
    <row r="30" spans="1:8" x14ac:dyDescent="0.25">
      <c r="A30" t="s">
        <v>861</v>
      </c>
      <c r="B30">
        <v>260</v>
      </c>
      <c r="C30" t="s">
        <v>810</v>
      </c>
      <c r="D30" t="s">
        <v>60</v>
      </c>
      <c r="E30" t="s">
        <v>501</v>
      </c>
      <c r="F30" t="s">
        <v>811</v>
      </c>
      <c r="G30">
        <v>6</v>
      </c>
      <c r="H30" t="s">
        <v>611</v>
      </c>
    </row>
    <row r="31" spans="1:8" x14ac:dyDescent="0.25">
      <c r="A31" t="s">
        <v>861</v>
      </c>
      <c r="B31">
        <v>490</v>
      </c>
      <c r="C31" t="s">
        <v>817</v>
      </c>
      <c r="D31" t="s">
        <v>60</v>
      </c>
      <c r="E31" t="s">
        <v>349</v>
      </c>
      <c r="F31" t="s">
        <v>818</v>
      </c>
      <c r="G31">
        <v>6</v>
      </c>
      <c r="H31" t="s">
        <v>613</v>
      </c>
    </row>
    <row r="32" spans="1:8" x14ac:dyDescent="0.25">
      <c r="A32" t="s">
        <v>861</v>
      </c>
      <c r="B32">
        <v>497</v>
      </c>
      <c r="C32" t="s">
        <v>820</v>
      </c>
      <c r="D32" t="s">
        <v>60</v>
      </c>
      <c r="E32" t="s">
        <v>466</v>
      </c>
      <c r="F32" t="s">
        <v>186</v>
      </c>
      <c r="G32">
        <v>6</v>
      </c>
      <c r="H32" t="s">
        <v>613</v>
      </c>
    </row>
    <row r="33" spans="1:8" x14ac:dyDescent="0.25">
      <c r="A33" t="s">
        <v>861</v>
      </c>
      <c r="B33">
        <v>757</v>
      </c>
      <c r="C33" t="s">
        <v>662</v>
      </c>
      <c r="D33" t="s">
        <v>60</v>
      </c>
      <c r="E33" t="s">
        <v>467</v>
      </c>
      <c r="F33" t="s">
        <v>65</v>
      </c>
      <c r="G33">
        <v>6</v>
      </c>
      <c r="H33" t="s">
        <v>614</v>
      </c>
    </row>
    <row r="34" spans="1:8" x14ac:dyDescent="0.25">
      <c r="A34" t="s">
        <v>861</v>
      </c>
      <c r="B34">
        <v>148</v>
      </c>
      <c r="C34" t="s">
        <v>664</v>
      </c>
      <c r="D34" t="s">
        <v>60</v>
      </c>
      <c r="E34" t="s">
        <v>305</v>
      </c>
      <c r="F34" t="s">
        <v>67</v>
      </c>
      <c r="G34">
        <v>6</v>
      </c>
      <c r="H34" t="s">
        <v>614</v>
      </c>
    </row>
    <row r="35" spans="1:8" x14ac:dyDescent="0.25">
      <c r="A35" t="s">
        <v>861</v>
      </c>
      <c r="B35">
        <v>802</v>
      </c>
      <c r="C35" t="s">
        <v>665</v>
      </c>
      <c r="D35" t="s">
        <v>60</v>
      </c>
      <c r="E35" t="s">
        <v>306</v>
      </c>
      <c r="F35" t="s">
        <v>68</v>
      </c>
      <c r="G35">
        <v>6</v>
      </c>
      <c r="H35" t="s">
        <v>614</v>
      </c>
    </row>
    <row r="36" spans="1:8" x14ac:dyDescent="0.25">
      <c r="A36" t="s">
        <v>964</v>
      </c>
      <c r="B36">
        <v>524</v>
      </c>
      <c r="F36" t="s">
        <v>193</v>
      </c>
      <c r="G36">
        <v>6</v>
      </c>
      <c r="H36" t="s">
        <v>614</v>
      </c>
    </row>
    <row r="37" spans="1:8" x14ac:dyDescent="0.25">
      <c r="A37" t="s">
        <v>964</v>
      </c>
      <c r="B37">
        <v>607</v>
      </c>
      <c r="F37" t="s">
        <v>195</v>
      </c>
      <c r="G37">
        <v>6</v>
      </c>
      <c r="H37" t="s">
        <v>682</v>
      </c>
    </row>
    <row r="38" spans="1:8" x14ac:dyDescent="0.25">
      <c r="A38" t="s">
        <v>965</v>
      </c>
      <c r="B38">
        <v>396</v>
      </c>
      <c r="C38" t="s">
        <v>701</v>
      </c>
      <c r="D38" t="s">
        <v>60</v>
      </c>
      <c r="E38" t="s">
        <v>313</v>
      </c>
      <c r="F38" t="s">
        <v>27</v>
      </c>
      <c r="G38">
        <v>6</v>
      </c>
      <c r="H38" t="s">
        <v>609</v>
      </c>
    </row>
    <row r="39" spans="1:8" x14ac:dyDescent="0.25">
      <c r="A39" t="s">
        <v>965</v>
      </c>
      <c r="B39">
        <v>395</v>
      </c>
      <c r="C39" t="s">
        <v>702</v>
      </c>
      <c r="D39" t="s">
        <v>60</v>
      </c>
      <c r="E39" t="s">
        <v>314</v>
      </c>
      <c r="F39" t="s">
        <v>28</v>
      </c>
      <c r="G39">
        <v>6</v>
      </c>
      <c r="H39" t="s">
        <v>609</v>
      </c>
    </row>
    <row r="40" spans="1:8" x14ac:dyDescent="0.25">
      <c r="A40" t="s">
        <v>965</v>
      </c>
      <c r="B40">
        <v>639</v>
      </c>
      <c r="C40" t="s">
        <v>703</v>
      </c>
      <c r="D40" t="s">
        <v>60</v>
      </c>
      <c r="E40" t="s">
        <v>315</v>
      </c>
      <c r="F40" t="s">
        <v>8</v>
      </c>
      <c r="G40">
        <v>6</v>
      </c>
      <c r="H40" t="s">
        <v>609</v>
      </c>
    </row>
    <row r="41" spans="1:8" x14ac:dyDescent="0.25">
      <c r="A41" t="s">
        <v>965</v>
      </c>
      <c r="B41">
        <v>640</v>
      </c>
      <c r="C41" t="s">
        <v>635</v>
      </c>
      <c r="D41" t="s">
        <v>60</v>
      </c>
      <c r="E41" t="s">
        <v>294</v>
      </c>
      <c r="F41" t="s">
        <v>21</v>
      </c>
      <c r="G41">
        <v>6</v>
      </c>
      <c r="H41" t="s">
        <v>609</v>
      </c>
    </row>
    <row r="42" spans="1:8" x14ac:dyDescent="0.25">
      <c r="A42" t="s">
        <v>965</v>
      </c>
      <c r="B42">
        <v>234</v>
      </c>
      <c r="C42" t="s">
        <v>705</v>
      </c>
      <c r="D42" t="s">
        <v>60</v>
      </c>
      <c r="E42" t="s">
        <v>317</v>
      </c>
      <c r="F42" t="s">
        <v>30</v>
      </c>
      <c r="G42">
        <v>6</v>
      </c>
      <c r="H42" t="s">
        <v>609</v>
      </c>
    </row>
    <row r="43" spans="1:8" x14ac:dyDescent="0.25">
      <c r="A43" t="s">
        <v>965</v>
      </c>
      <c r="B43">
        <v>15</v>
      </c>
      <c r="C43" t="s">
        <v>706</v>
      </c>
      <c r="D43" t="s">
        <v>60</v>
      </c>
      <c r="E43" t="s">
        <v>318</v>
      </c>
      <c r="F43" t="s">
        <v>31</v>
      </c>
      <c r="G43">
        <v>6</v>
      </c>
      <c r="H43" t="s">
        <v>609</v>
      </c>
    </row>
    <row r="44" spans="1:8" x14ac:dyDescent="0.25">
      <c r="A44" t="s">
        <v>966</v>
      </c>
      <c r="B44">
        <v>638</v>
      </c>
      <c r="C44" t="s">
        <v>967</v>
      </c>
      <c r="D44" t="s">
        <v>60</v>
      </c>
      <c r="E44" t="s">
        <v>354</v>
      </c>
      <c r="F44" t="s">
        <v>257</v>
      </c>
      <c r="G44">
        <v>6</v>
      </c>
      <c r="H44" t="s">
        <v>647</v>
      </c>
    </row>
    <row r="45" spans="1:8" x14ac:dyDescent="0.25">
      <c r="A45" t="s">
        <v>842</v>
      </c>
      <c r="B45">
        <v>202</v>
      </c>
      <c r="F45" t="s">
        <v>258</v>
      </c>
      <c r="G45">
        <v>30</v>
      </c>
      <c r="H45" t="s">
        <v>647</v>
      </c>
    </row>
    <row r="46" spans="1:8" x14ac:dyDescent="0.25">
      <c r="A46" s="94"/>
      <c r="B46" s="94">
        <v>1001</v>
      </c>
      <c r="C46" s="94" t="s">
        <v>1039</v>
      </c>
      <c r="D46" s="94" t="s">
        <v>60</v>
      </c>
      <c r="E46" s="94">
        <v>70010</v>
      </c>
      <c r="F46" s="94" t="s">
        <v>1033</v>
      </c>
      <c r="G46" s="94">
        <v>6</v>
      </c>
      <c r="H46" s="94" t="s">
        <v>647</v>
      </c>
    </row>
    <row r="47" spans="1:8" x14ac:dyDescent="0.25">
      <c r="A47" s="94"/>
      <c r="B47" s="94">
        <v>1002</v>
      </c>
      <c r="C47" s="94" t="s">
        <v>1040</v>
      </c>
      <c r="D47" s="94" t="s">
        <v>60</v>
      </c>
      <c r="E47" s="94">
        <v>70019</v>
      </c>
      <c r="F47" s="94" t="s">
        <v>1034</v>
      </c>
      <c r="G47" s="94">
        <v>6</v>
      </c>
      <c r="H47" s="94" t="s">
        <v>647</v>
      </c>
    </row>
    <row r="48" spans="1:8" x14ac:dyDescent="0.25">
      <c r="A48" s="94"/>
      <c r="B48" s="94">
        <v>1003</v>
      </c>
      <c r="C48" s="94" t="s">
        <v>1041</v>
      </c>
      <c r="D48" s="94" t="s">
        <v>60</v>
      </c>
      <c r="E48" s="94">
        <v>70013</v>
      </c>
      <c r="F48" s="94" t="s">
        <v>1035</v>
      </c>
      <c r="G48" s="94">
        <v>6</v>
      </c>
      <c r="H48" s="94" t="s">
        <v>647</v>
      </c>
    </row>
    <row r="49" spans="1:8" x14ac:dyDescent="0.25">
      <c r="A49" s="94"/>
      <c r="B49" s="94">
        <v>1004</v>
      </c>
      <c r="C49" s="94" t="s">
        <v>1042</v>
      </c>
      <c r="D49" s="94" t="s">
        <v>60</v>
      </c>
      <c r="E49" s="94">
        <v>70014</v>
      </c>
      <c r="F49" s="94" t="s">
        <v>1036</v>
      </c>
      <c r="G49" s="94">
        <v>6</v>
      </c>
      <c r="H49" s="94" t="s">
        <v>647</v>
      </c>
    </row>
    <row r="50" spans="1:8" x14ac:dyDescent="0.25">
      <c r="A50" s="94"/>
      <c r="B50" s="94">
        <v>1005</v>
      </c>
      <c r="C50" s="94" t="s">
        <v>1043</v>
      </c>
      <c r="D50" s="94" t="s">
        <v>60</v>
      </c>
      <c r="E50" s="94">
        <v>70016</v>
      </c>
      <c r="F50" s="94" t="s">
        <v>1037</v>
      </c>
      <c r="G50" s="94">
        <v>6</v>
      </c>
      <c r="H50" s="94" t="s">
        <v>647</v>
      </c>
    </row>
    <row r="51" spans="1:8" x14ac:dyDescent="0.25">
      <c r="A51" s="94"/>
      <c r="B51" s="94">
        <v>1006</v>
      </c>
      <c r="C51" s="94" t="s">
        <v>1044</v>
      </c>
      <c r="D51" s="94" t="s">
        <v>60</v>
      </c>
      <c r="E51" s="94">
        <v>70015</v>
      </c>
      <c r="F51" s="94" t="s">
        <v>1038</v>
      </c>
      <c r="G51" s="94">
        <v>6</v>
      </c>
      <c r="H51" s="94" t="s">
        <v>647</v>
      </c>
    </row>
  </sheetData>
  <sheetProtection algorithmName="SHA-512" hashValue="+vlDYxhfxMllMQ5pB3lJvilwDqRz1BLcGYlAvdQeKDpUs3wi54lELiaFGHDpCXbmHAn+HBuSu3T7VVz1Tty1Wg==" saltValue="N1CQXJ0Gdl+Tjoams+Dknw==" spinCount="100000" sheet="1" objects="1" scenarios="1"/>
  <phoneticPr fontId="21" type="noConversion"/>
  <pageMargins left="0.7" right="0.7" top="0.78740157499999996" bottom="0.78740157499999996" header="0.3" footer="0.3"/>
  <pageSetup paperSize="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H54"/>
  <sheetViews>
    <sheetView topLeftCell="A28" workbookViewId="0">
      <selection activeCell="A52" sqref="A52"/>
    </sheetView>
  </sheetViews>
  <sheetFormatPr baseColWidth="10" defaultRowHeight="15.75" x14ac:dyDescent="0.25"/>
  <cols>
    <col min="1" max="1" width="78.125" bestFit="1" customWidth="1"/>
    <col min="2" max="2" width="10.5" bestFit="1" customWidth="1"/>
    <col min="3" max="3" width="12.625" bestFit="1" customWidth="1"/>
    <col min="4" max="4" width="6.5" bestFit="1" customWidth="1"/>
    <col min="5" max="5" width="9.5" bestFit="1" customWidth="1"/>
    <col min="6" max="6" width="80.625" bestFit="1" customWidth="1"/>
    <col min="7" max="7" width="8.625" bestFit="1" customWidth="1"/>
    <col min="8" max="8" width="15.5"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751</v>
      </c>
      <c r="B2">
        <v>332</v>
      </c>
      <c r="C2" t="s">
        <v>870</v>
      </c>
      <c r="D2" t="s">
        <v>60</v>
      </c>
      <c r="E2" t="s">
        <v>371</v>
      </c>
      <c r="F2" t="s">
        <v>242</v>
      </c>
      <c r="G2">
        <v>6</v>
      </c>
      <c r="H2" t="s">
        <v>647</v>
      </c>
    </row>
    <row r="3" spans="1:8" x14ac:dyDescent="0.25">
      <c r="A3" t="s">
        <v>751</v>
      </c>
      <c r="B3">
        <v>626</v>
      </c>
      <c r="C3" t="s">
        <v>941</v>
      </c>
      <c r="D3" t="s">
        <v>60</v>
      </c>
      <c r="E3" t="s">
        <v>372</v>
      </c>
      <c r="F3" t="s">
        <v>243</v>
      </c>
      <c r="G3">
        <v>6</v>
      </c>
      <c r="H3" t="s">
        <v>647</v>
      </c>
    </row>
    <row r="4" spans="1:8" x14ac:dyDescent="0.25">
      <c r="A4" t="s">
        <v>751</v>
      </c>
      <c r="B4">
        <v>635</v>
      </c>
      <c r="C4" t="s">
        <v>942</v>
      </c>
      <c r="D4" t="s">
        <v>251</v>
      </c>
      <c r="E4" t="s">
        <v>519</v>
      </c>
      <c r="F4" t="s">
        <v>244</v>
      </c>
      <c r="G4">
        <v>6</v>
      </c>
      <c r="H4" t="s">
        <v>943</v>
      </c>
    </row>
    <row r="5" spans="1:8" x14ac:dyDescent="0.25">
      <c r="A5" t="s">
        <v>751</v>
      </c>
      <c r="B5">
        <v>633</v>
      </c>
      <c r="C5" t="s">
        <v>944</v>
      </c>
      <c r="D5" t="s">
        <v>251</v>
      </c>
      <c r="E5" t="s">
        <v>517</v>
      </c>
      <c r="F5" t="s">
        <v>245</v>
      </c>
      <c r="G5">
        <v>6</v>
      </c>
      <c r="H5" t="s">
        <v>943</v>
      </c>
    </row>
    <row r="6" spans="1:8" x14ac:dyDescent="0.25">
      <c r="A6" t="s">
        <v>751</v>
      </c>
      <c r="B6">
        <v>634</v>
      </c>
      <c r="C6" t="s">
        <v>945</v>
      </c>
      <c r="D6" t="s">
        <v>251</v>
      </c>
      <c r="E6" t="s">
        <v>520</v>
      </c>
      <c r="F6" t="s">
        <v>246</v>
      </c>
      <c r="G6">
        <v>6</v>
      </c>
      <c r="H6" t="s">
        <v>943</v>
      </c>
    </row>
    <row r="7" spans="1:8" x14ac:dyDescent="0.25">
      <c r="A7" t="s">
        <v>910</v>
      </c>
      <c r="B7">
        <v>627</v>
      </c>
      <c r="F7" t="s">
        <v>142</v>
      </c>
      <c r="G7">
        <v>6</v>
      </c>
      <c r="H7" t="s">
        <v>647</v>
      </c>
    </row>
    <row r="8" spans="1:8" x14ac:dyDescent="0.25">
      <c r="A8" t="s">
        <v>910</v>
      </c>
      <c r="B8">
        <v>618</v>
      </c>
      <c r="C8" t="s">
        <v>812</v>
      </c>
      <c r="D8" t="s">
        <v>59</v>
      </c>
      <c r="E8" t="s">
        <v>511</v>
      </c>
      <c r="F8" t="s">
        <v>183</v>
      </c>
      <c r="G8">
        <v>6</v>
      </c>
      <c r="H8" t="s">
        <v>647</v>
      </c>
    </row>
    <row r="9" spans="1:8" x14ac:dyDescent="0.25">
      <c r="A9" t="s">
        <v>910</v>
      </c>
      <c r="B9">
        <v>637</v>
      </c>
      <c r="C9" t="s">
        <v>946</v>
      </c>
      <c r="D9" t="s">
        <v>60</v>
      </c>
      <c r="E9" t="s">
        <v>373</v>
      </c>
      <c r="F9" t="s">
        <v>947</v>
      </c>
      <c r="G9">
        <v>6</v>
      </c>
      <c r="H9" t="s">
        <v>647</v>
      </c>
    </row>
    <row r="10" spans="1:8" x14ac:dyDescent="0.25">
      <c r="A10" t="s">
        <v>910</v>
      </c>
      <c r="B10">
        <v>636</v>
      </c>
      <c r="C10" t="s">
        <v>948</v>
      </c>
      <c r="D10" t="s">
        <v>60</v>
      </c>
      <c r="E10" t="s">
        <v>374</v>
      </c>
      <c r="F10" t="s">
        <v>247</v>
      </c>
      <c r="G10">
        <v>6</v>
      </c>
      <c r="H10" t="s">
        <v>647</v>
      </c>
    </row>
    <row r="11" spans="1:8" x14ac:dyDescent="0.25">
      <c r="A11" t="s">
        <v>910</v>
      </c>
      <c r="B11">
        <v>629</v>
      </c>
      <c r="C11" t="s">
        <v>949</v>
      </c>
      <c r="D11" t="s">
        <v>60</v>
      </c>
      <c r="E11" t="s">
        <v>375</v>
      </c>
      <c r="F11" t="s">
        <v>248</v>
      </c>
      <c r="G11">
        <v>6</v>
      </c>
      <c r="H11" t="s">
        <v>647</v>
      </c>
    </row>
    <row r="12" spans="1:8" x14ac:dyDescent="0.25">
      <c r="A12" t="s">
        <v>910</v>
      </c>
      <c r="B12">
        <v>630</v>
      </c>
      <c r="C12" t="s">
        <v>950</v>
      </c>
      <c r="D12" t="s">
        <v>60</v>
      </c>
      <c r="E12" t="s">
        <v>376</v>
      </c>
      <c r="F12" t="s">
        <v>249</v>
      </c>
      <c r="G12">
        <v>6</v>
      </c>
      <c r="H12" t="s">
        <v>951</v>
      </c>
    </row>
    <row r="13" spans="1:8" x14ac:dyDescent="0.25">
      <c r="A13" t="s">
        <v>910</v>
      </c>
      <c r="B13">
        <v>126</v>
      </c>
      <c r="C13" t="s">
        <v>952</v>
      </c>
      <c r="D13" t="s">
        <v>60</v>
      </c>
      <c r="E13" t="s">
        <v>377</v>
      </c>
      <c r="F13" t="s">
        <v>250</v>
      </c>
      <c r="G13">
        <v>6</v>
      </c>
      <c r="H13" t="s">
        <v>953</v>
      </c>
    </row>
    <row r="14" spans="1:8" x14ac:dyDescent="0.25">
      <c r="A14" t="s">
        <v>954</v>
      </c>
      <c r="B14">
        <v>910</v>
      </c>
      <c r="F14" t="s">
        <v>152</v>
      </c>
      <c r="G14">
        <v>6</v>
      </c>
      <c r="H14" t="s">
        <v>682</v>
      </c>
    </row>
    <row r="15" spans="1:8" x14ac:dyDescent="0.25">
      <c r="A15" t="s">
        <v>954</v>
      </c>
      <c r="B15">
        <v>916</v>
      </c>
      <c r="F15" t="s">
        <v>555</v>
      </c>
      <c r="G15">
        <v>6</v>
      </c>
      <c r="H15" t="s">
        <v>682</v>
      </c>
    </row>
    <row r="16" spans="1:8" x14ac:dyDescent="0.25">
      <c r="A16" t="s">
        <v>954</v>
      </c>
      <c r="B16">
        <v>253</v>
      </c>
      <c r="C16" t="s">
        <v>683</v>
      </c>
      <c r="D16" t="s">
        <v>59</v>
      </c>
      <c r="E16" t="s">
        <v>441</v>
      </c>
      <c r="F16" t="s">
        <v>122</v>
      </c>
      <c r="G16">
        <v>6</v>
      </c>
      <c r="H16" t="s">
        <v>682</v>
      </c>
    </row>
    <row r="17" spans="1:8" x14ac:dyDescent="0.25">
      <c r="A17" t="s">
        <v>954</v>
      </c>
      <c r="B17">
        <v>607</v>
      </c>
      <c r="F17" t="s">
        <v>195</v>
      </c>
      <c r="G17">
        <v>6</v>
      </c>
      <c r="H17" t="s">
        <v>682</v>
      </c>
    </row>
    <row r="18" spans="1:8" x14ac:dyDescent="0.25">
      <c r="A18" t="s">
        <v>954</v>
      </c>
      <c r="B18">
        <v>723</v>
      </c>
      <c r="F18" t="s">
        <v>158</v>
      </c>
      <c r="G18">
        <v>6</v>
      </c>
      <c r="H18" t="s">
        <v>682</v>
      </c>
    </row>
    <row r="19" spans="1:8" x14ac:dyDescent="0.25">
      <c r="A19" t="s">
        <v>954</v>
      </c>
      <c r="B19">
        <v>724</v>
      </c>
      <c r="C19" t="s">
        <v>772</v>
      </c>
      <c r="D19" t="s">
        <v>59</v>
      </c>
      <c r="E19" t="s">
        <v>349</v>
      </c>
      <c r="F19" t="s">
        <v>159</v>
      </c>
      <c r="G19">
        <v>6</v>
      </c>
      <c r="H19" t="s">
        <v>682</v>
      </c>
    </row>
    <row r="20" spans="1:8" x14ac:dyDescent="0.25">
      <c r="A20" t="s">
        <v>954</v>
      </c>
      <c r="B20">
        <v>722</v>
      </c>
      <c r="C20" t="s">
        <v>773</v>
      </c>
      <c r="D20" t="s">
        <v>59</v>
      </c>
      <c r="E20" t="s">
        <v>350</v>
      </c>
      <c r="F20" t="s">
        <v>160</v>
      </c>
      <c r="G20">
        <v>6</v>
      </c>
      <c r="H20" t="s">
        <v>682</v>
      </c>
    </row>
    <row r="21" spans="1:8" x14ac:dyDescent="0.25">
      <c r="A21" t="s">
        <v>954</v>
      </c>
      <c r="B21">
        <v>480</v>
      </c>
      <c r="C21" t="s">
        <v>774</v>
      </c>
      <c r="D21" t="s">
        <v>59</v>
      </c>
      <c r="E21" t="s">
        <v>456</v>
      </c>
      <c r="F21" t="s">
        <v>161</v>
      </c>
      <c r="G21">
        <v>6</v>
      </c>
      <c r="H21" t="s">
        <v>682</v>
      </c>
    </row>
    <row r="22" spans="1:8" x14ac:dyDescent="0.25">
      <c r="A22" t="s">
        <v>955</v>
      </c>
      <c r="B22">
        <v>631</v>
      </c>
      <c r="C22" t="s">
        <v>871</v>
      </c>
      <c r="D22" t="s">
        <v>251</v>
      </c>
      <c r="E22" t="s">
        <v>378</v>
      </c>
      <c r="F22" t="s">
        <v>252</v>
      </c>
      <c r="G22">
        <v>6</v>
      </c>
      <c r="H22" t="s">
        <v>647</v>
      </c>
    </row>
    <row r="23" spans="1:8" x14ac:dyDescent="0.25">
      <c r="A23" t="s">
        <v>955</v>
      </c>
      <c r="B23">
        <v>467</v>
      </c>
      <c r="C23" t="s">
        <v>956</v>
      </c>
      <c r="D23" t="s">
        <v>515</v>
      </c>
      <c r="E23" t="s">
        <v>349</v>
      </c>
      <c r="F23" t="s">
        <v>253</v>
      </c>
      <c r="G23">
        <v>6</v>
      </c>
      <c r="H23" t="s">
        <v>957</v>
      </c>
    </row>
    <row r="24" spans="1:8" x14ac:dyDescent="0.25">
      <c r="A24" t="s">
        <v>955</v>
      </c>
      <c r="B24">
        <v>150</v>
      </c>
      <c r="C24" t="s">
        <v>958</v>
      </c>
      <c r="D24" t="s">
        <v>516</v>
      </c>
      <c r="E24" t="s">
        <v>517</v>
      </c>
      <c r="F24" t="s">
        <v>254</v>
      </c>
      <c r="G24">
        <v>6</v>
      </c>
      <c r="H24" t="s">
        <v>959</v>
      </c>
    </row>
    <row r="25" spans="1:8" x14ac:dyDescent="0.25">
      <c r="A25" t="s">
        <v>960</v>
      </c>
      <c r="B25">
        <v>240</v>
      </c>
      <c r="C25" t="s">
        <v>961</v>
      </c>
      <c r="D25" t="s">
        <v>251</v>
      </c>
      <c r="E25" t="s">
        <v>469</v>
      </c>
      <c r="F25" t="s">
        <v>255</v>
      </c>
      <c r="G25">
        <v>6</v>
      </c>
      <c r="H25" t="s">
        <v>962</v>
      </c>
    </row>
    <row r="26" spans="1:8" x14ac:dyDescent="0.25">
      <c r="A26" t="s">
        <v>960</v>
      </c>
      <c r="B26">
        <v>239</v>
      </c>
      <c r="C26" t="s">
        <v>963</v>
      </c>
      <c r="D26" t="s">
        <v>251</v>
      </c>
      <c r="E26" t="s">
        <v>518</v>
      </c>
      <c r="F26" t="s">
        <v>256</v>
      </c>
      <c r="G26">
        <v>6</v>
      </c>
      <c r="H26" t="s">
        <v>962</v>
      </c>
    </row>
    <row r="27" spans="1:8" x14ac:dyDescent="0.25">
      <c r="A27" t="s">
        <v>861</v>
      </c>
      <c r="B27">
        <v>38</v>
      </c>
      <c r="C27" t="s">
        <v>862</v>
      </c>
      <c r="D27" t="s">
        <v>60</v>
      </c>
      <c r="E27" t="s">
        <v>339</v>
      </c>
      <c r="F27" t="s">
        <v>139</v>
      </c>
      <c r="G27">
        <v>6</v>
      </c>
      <c r="H27" t="s">
        <v>611</v>
      </c>
    </row>
    <row r="28" spans="1:8" x14ac:dyDescent="0.25">
      <c r="A28" t="s">
        <v>861</v>
      </c>
      <c r="B28">
        <v>668</v>
      </c>
      <c r="C28" t="s">
        <v>766</v>
      </c>
      <c r="D28" t="s">
        <v>60</v>
      </c>
      <c r="E28" t="s">
        <v>495</v>
      </c>
      <c r="F28" t="s">
        <v>140</v>
      </c>
      <c r="G28">
        <v>6</v>
      </c>
      <c r="H28" t="s">
        <v>611</v>
      </c>
    </row>
    <row r="29" spans="1:8" x14ac:dyDescent="0.25">
      <c r="A29" t="s">
        <v>861</v>
      </c>
      <c r="B29">
        <v>676</v>
      </c>
      <c r="C29" t="s">
        <v>809</v>
      </c>
      <c r="D29" t="s">
        <v>60</v>
      </c>
      <c r="E29" t="s">
        <v>497</v>
      </c>
      <c r="F29" t="s">
        <v>141</v>
      </c>
      <c r="G29">
        <v>6</v>
      </c>
      <c r="H29" t="s">
        <v>644</v>
      </c>
    </row>
    <row r="30" spans="1:8" x14ac:dyDescent="0.25">
      <c r="A30" t="s">
        <v>861</v>
      </c>
      <c r="B30">
        <v>495</v>
      </c>
      <c r="C30" t="s">
        <v>814</v>
      </c>
      <c r="D30" t="s">
        <v>60</v>
      </c>
      <c r="E30" t="s">
        <v>340</v>
      </c>
      <c r="F30" t="s">
        <v>143</v>
      </c>
      <c r="G30">
        <v>6</v>
      </c>
      <c r="H30" t="s">
        <v>612</v>
      </c>
    </row>
    <row r="31" spans="1:8" x14ac:dyDescent="0.25">
      <c r="A31" t="s">
        <v>861</v>
      </c>
      <c r="B31">
        <v>494</v>
      </c>
      <c r="C31" t="s">
        <v>815</v>
      </c>
      <c r="D31" t="s">
        <v>60</v>
      </c>
      <c r="E31" t="s">
        <v>464</v>
      </c>
      <c r="F31" t="s">
        <v>144</v>
      </c>
      <c r="G31">
        <v>6</v>
      </c>
      <c r="H31" t="s">
        <v>612</v>
      </c>
    </row>
    <row r="32" spans="1:8" x14ac:dyDescent="0.25">
      <c r="A32" t="s">
        <v>861</v>
      </c>
      <c r="B32">
        <v>512</v>
      </c>
      <c r="C32" t="s">
        <v>816</v>
      </c>
      <c r="D32" t="s">
        <v>60</v>
      </c>
      <c r="E32" t="s">
        <v>359</v>
      </c>
      <c r="F32" t="s">
        <v>184</v>
      </c>
      <c r="G32">
        <v>6</v>
      </c>
      <c r="H32" t="s">
        <v>614</v>
      </c>
    </row>
    <row r="33" spans="1:8" x14ac:dyDescent="0.25">
      <c r="A33" t="s">
        <v>861</v>
      </c>
      <c r="B33">
        <v>260</v>
      </c>
      <c r="C33" t="s">
        <v>810</v>
      </c>
      <c r="D33" t="s">
        <v>60</v>
      </c>
      <c r="E33" t="s">
        <v>501</v>
      </c>
      <c r="F33" t="s">
        <v>811</v>
      </c>
      <c r="G33">
        <v>6</v>
      </c>
      <c r="H33" t="s">
        <v>611</v>
      </c>
    </row>
    <row r="34" spans="1:8" x14ac:dyDescent="0.25">
      <c r="A34" t="s">
        <v>861</v>
      </c>
      <c r="B34">
        <v>490</v>
      </c>
      <c r="C34" t="s">
        <v>817</v>
      </c>
      <c r="D34" t="s">
        <v>60</v>
      </c>
      <c r="E34" t="s">
        <v>349</v>
      </c>
      <c r="F34" t="s">
        <v>818</v>
      </c>
      <c r="G34">
        <v>6</v>
      </c>
      <c r="H34" t="s">
        <v>613</v>
      </c>
    </row>
    <row r="35" spans="1:8" x14ac:dyDescent="0.25">
      <c r="A35" t="s">
        <v>861</v>
      </c>
      <c r="B35">
        <v>497</v>
      </c>
      <c r="C35" t="s">
        <v>820</v>
      </c>
      <c r="D35" t="s">
        <v>60</v>
      </c>
      <c r="E35" t="s">
        <v>466</v>
      </c>
      <c r="F35" t="s">
        <v>186</v>
      </c>
      <c r="G35">
        <v>6</v>
      </c>
      <c r="H35" t="s">
        <v>613</v>
      </c>
    </row>
    <row r="36" spans="1:8" x14ac:dyDescent="0.25">
      <c r="A36" t="s">
        <v>861</v>
      </c>
      <c r="B36">
        <v>757</v>
      </c>
      <c r="C36" t="s">
        <v>662</v>
      </c>
      <c r="D36" t="s">
        <v>60</v>
      </c>
      <c r="E36" t="s">
        <v>467</v>
      </c>
      <c r="F36" t="s">
        <v>65</v>
      </c>
      <c r="G36">
        <v>6</v>
      </c>
      <c r="H36" t="s">
        <v>614</v>
      </c>
    </row>
    <row r="37" spans="1:8" x14ac:dyDescent="0.25">
      <c r="A37" t="s">
        <v>861</v>
      </c>
      <c r="B37">
        <v>148</v>
      </c>
      <c r="C37" t="s">
        <v>664</v>
      </c>
      <c r="D37" t="s">
        <v>60</v>
      </c>
      <c r="E37" t="s">
        <v>305</v>
      </c>
      <c r="F37" t="s">
        <v>67</v>
      </c>
      <c r="G37">
        <v>6</v>
      </c>
      <c r="H37" t="s">
        <v>614</v>
      </c>
    </row>
    <row r="38" spans="1:8" x14ac:dyDescent="0.25">
      <c r="A38" t="s">
        <v>861</v>
      </c>
      <c r="B38">
        <v>802</v>
      </c>
      <c r="C38" t="s">
        <v>665</v>
      </c>
      <c r="D38" t="s">
        <v>60</v>
      </c>
      <c r="E38" t="s">
        <v>306</v>
      </c>
      <c r="F38" t="s">
        <v>68</v>
      </c>
      <c r="G38">
        <v>6</v>
      </c>
      <c r="H38" t="s">
        <v>614</v>
      </c>
    </row>
    <row r="39" spans="1:8" x14ac:dyDescent="0.25">
      <c r="A39" t="s">
        <v>964</v>
      </c>
      <c r="B39">
        <v>524</v>
      </c>
      <c r="F39" t="s">
        <v>193</v>
      </c>
      <c r="G39">
        <v>6</v>
      </c>
      <c r="H39" t="s">
        <v>614</v>
      </c>
    </row>
    <row r="40" spans="1:8" x14ac:dyDescent="0.25">
      <c r="A40" t="s">
        <v>964</v>
      </c>
      <c r="B40">
        <v>607</v>
      </c>
      <c r="F40" t="s">
        <v>195</v>
      </c>
      <c r="G40">
        <v>6</v>
      </c>
      <c r="H40" t="s">
        <v>682</v>
      </c>
    </row>
    <row r="41" spans="1:8" x14ac:dyDescent="0.25">
      <c r="A41" t="s">
        <v>965</v>
      </c>
      <c r="B41">
        <v>396</v>
      </c>
      <c r="C41" t="s">
        <v>701</v>
      </c>
      <c r="D41" t="s">
        <v>60</v>
      </c>
      <c r="E41" t="s">
        <v>313</v>
      </c>
      <c r="F41" t="s">
        <v>27</v>
      </c>
      <c r="G41">
        <v>6</v>
      </c>
      <c r="H41" t="s">
        <v>609</v>
      </c>
    </row>
    <row r="42" spans="1:8" x14ac:dyDescent="0.25">
      <c r="A42" t="s">
        <v>965</v>
      </c>
      <c r="B42">
        <v>395</v>
      </c>
      <c r="C42" t="s">
        <v>702</v>
      </c>
      <c r="D42" t="s">
        <v>60</v>
      </c>
      <c r="E42" t="s">
        <v>314</v>
      </c>
      <c r="F42" t="s">
        <v>28</v>
      </c>
      <c r="G42">
        <v>6</v>
      </c>
      <c r="H42" t="s">
        <v>609</v>
      </c>
    </row>
    <row r="43" spans="1:8" x14ac:dyDescent="0.25">
      <c r="A43" t="s">
        <v>965</v>
      </c>
      <c r="B43">
        <v>639</v>
      </c>
      <c r="C43" t="s">
        <v>703</v>
      </c>
      <c r="D43" t="s">
        <v>60</v>
      </c>
      <c r="E43" t="s">
        <v>315</v>
      </c>
      <c r="F43" t="s">
        <v>8</v>
      </c>
      <c r="G43">
        <v>6</v>
      </c>
      <c r="H43" t="s">
        <v>609</v>
      </c>
    </row>
    <row r="44" spans="1:8" x14ac:dyDescent="0.25">
      <c r="A44" t="s">
        <v>965</v>
      </c>
      <c r="B44">
        <v>640</v>
      </c>
      <c r="C44" t="s">
        <v>635</v>
      </c>
      <c r="D44" t="s">
        <v>60</v>
      </c>
      <c r="E44" t="s">
        <v>294</v>
      </c>
      <c r="F44" t="s">
        <v>21</v>
      </c>
      <c r="G44">
        <v>6</v>
      </c>
      <c r="H44" t="s">
        <v>609</v>
      </c>
    </row>
    <row r="45" spans="1:8" x14ac:dyDescent="0.25">
      <c r="A45" t="s">
        <v>965</v>
      </c>
      <c r="B45">
        <v>234</v>
      </c>
      <c r="C45" t="s">
        <v>705</v>
      </c>
      <c r="D45" t="s">
        <v>60</v>
      </c>
      <c r="E45" t="s">
        <v>317</v>
      </c>
      <c r="F45" t="s">
        <v>30</v>
      </c>
      <c r="G45">
        <v>6</v>
      </c>
      <c r="H45" t="s">
        <v>609</v>
      </c>
    </row>
    <row r="46" spans="1:8" x14ac:dyDescent="0.25">
      <c r="A46" t="s">
        <v>965</v>
      </c>
      <c r="B46">
        <v>15</v>
      </c>
      <c r="C46" t="s">
        <v>706</v>
      </c>
      <c r="D46" t="s">
        <v>60</v>
      </c>
      <c r="E46" t="s">
        <v>318</v>
      </c>
      <c r="F46" t="s">
        <v>31</v>
      </c>
      <c r="G46">
        <v>6</v>
      </c>
      <c r="H46" t="s">
        <v>609</v>
      </c>
    </row>
    <row r="47" spans="1:8" x14ac:dyDescent="0.25">
      <c r="A47" t="s">
        <v>966</v>
      </c>
      <c r="B47">
        <v>638</v>
      </c>
      <c r="C47" t="s">
        <v>967</v>
      </c>
      <c r="D47" t="s">
        <v>60</v>
      </c>
      <c r="E47" t="s">
        <v>354</v>
      </c>
      <c r="F47" t="s">
        <v>257</v>
      </c>
      <c r="G47">
        <v>6</v>
      </c>
      <c r="H47" t="s">
        <v>647</v>
      </c>
    </row>
    <row r="48" spans="1:8" x14ac:dyDescent="0.25">
      <c r="A48" t="s">
        <v>842</v>
      </c>
      <c r="B48">
        <v>202</v>
      </c>
      <c r="F48" t="s">
        <v>258</v>
      </c>
      <c r="G48">
        <v>30</v>
      </c>
      <c r="H48" t="s">
        <v>647</v>
      </c>
    </row>
    <row r="49" spans="1:8" x14ac:dyDescent="0.25">
      <c r="A49" s="94"/>
      <c r="B49" s="94">
        <v>1001</v>
      </c>
      <c r="C49" s="94" t="s">
        <v>1039</v>
      </c>
      <c r="D49" s="94" t="s">
        <v>60</v>
      </c>
      <c r="E49" s="94">
        <v>70010</v>
      </c>
      <c r="F49" s="94" t="s">
        <v>1033</v>
      </c>
      <c r="G49" s="94">
        <v>6</v>
      </c>
      <c r="H49" s="94" t="s">
        <v>647</v>
      </c>
    </row>
    <row r="50" spans="1:8" x14ac:dyDescent="0.25">
      <c r="A50" s="94"/>
      <c r="B50" s="94">
        <v>1002</v>
      </c>
      <c r="C50" s="94" t="s">
        <v>1040</v>
      </c>
      <c r="D50" s="94" t="s">
        <v>60</v>
      </c>
      <c r="E50" s="94">
        <v>70019</v>
      </c>
      <c r="F50" s="94" t="s">
        <v>1034</v>
      </c>
      <c r="G50" s="94">
        <v>6</v>
      </c>
      <c r="H50" s="94" t="s">
        <v>647</v>
      </c>
    </row>
    <row r="51" spans="1:8" x14ac:dyDescent="0.25">
      <c r="A51" s="94"/>
      <c r="B51" s="94">
        <v>1003</v>
      </c>
      <c r="C51" s="94" t="s">
        <v>1041</v>
      </c>
      <c r="D51" s="94" t="s">
        <v>60</v>
      </c>
      <c r="E51" s="94">
        <v>70013</v>
      </c>
      <c r="F51" s="94" t="s">
        <v>1035</v>
      </c>
      <c r="G51" s="94">
        <v>6</v>
      </c>
      <c r="H51" s="94" t="s">
        <v>647</v>
      </c>
    </row>
    <row r="52" spans="1:8" x14ac:dyDescent="0.25">
      <c r="A52" s="94"/>
      <c r="B52" s="94">
        <v>1004</v>
      </c>
      <c r="C52" s="94" t="s">
        <v>1042</v>
      </c>
      <c r="D52" s="94" t="s">
        <v>60</v>
      </c>
      <c r="E52" s="94">
        <v>70014</v>
      </c>
      <c r="F52" s="94" t="s">
        <v>1036</v>
      </c>
      <c r="G52" s="94">
        <v>6</v>
      </c>
      <c r="H52" s="94" t="s">
        <v>647</v>
      </c>
    </row>
    <row r="53" spans="1:8" x14ac:dyDescent="0.25">
      <c r="A53" s="94"/>
      <c r="B53" s="94">
        <v>1005</v>
      </c>
      <c r="C53" s="94" t="s">
        <v>1043</v>
      </c>
      <c r="D53" s="94" t="s">
        <v>60</v>
      </c>
      <c r="E53" s="94">
        <v>70016</v>
      </c>
      <c r="F53" s="94" t="s">
        <v>1037</v>
      </c>
      <c r="G53" s="94">
        <v>6</v>
      </c>
      <c r="H53" s="94" t="s">
        <v>647</v>
      </c>
    </row>
    <row r="54" spans="1:8" x14ac:dyDescent="0.25">
      <c r="A54" s="94"/>
      <c r="B54" s="94">
        <v>1006</v>
      </c>
      <c r="C54" s="94" t="s">
        <v>1044</v>
      </c>
      <c r="D54" s="94" t="s">
        <v>60</v>
      </c>
      <c r="E54" s="94">
        <v>70015</v>
      </c>
      <c r="F54" s="94" t="s">
        <v>1038</v>
      </c>
      <c r="G54" s="94">
        <v>6</v>
      </c>
      <c r="H54" s="94" t="s">
        <v>647</v>
      </c>
    </row>
  </sheetData>
  <sheetProtection algorithmName="SHA-512" hashValue="CWb5HpsXEMh/mLOroUR0INOXp+O08WltmrKcBRBK7lk4SaITOS9yV2g1hhDaIvdI9KtxLMDQlYzr57Q3b77QBQ==" saltValue="Fld5j9befFyBPNlAlIByTA==" spinCount="100000" sheet="1" objects="1" scenarios="1"/>
  <phoneticPr fontId="21" type="noConversion"/>
  <pageMargins left="0.7" right="0.7" top="0.78740157499999996" bottom="0.78740157499999996" header="0.3" footer="0.3"/>
  <pageSetup paperSize="9" orientation="portrait" horizontalDpi="0" verticalDpi="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dimension ref="A1:H91"/>
  <sheetViews>
    <sheetView workbookViewId="0">
      <selection activeCell="D15" sqref="D15"/>
    </sheetView>
  </sheetViews>
  <sheetFormatPr baseColWidth="10" defaultRowHeight="15.75" x14ac:dyDescent="0.25"/>
  <cols>
    <col min="1" max="1" width="80.625" bestFit="1" customWidth="1"/>
    <col min="2" max="2" width="10.5" bestFit="1" customWidth="1"/>
    <col min="3" max="3" width="12.625" bestFit="1" customWidth="1"/>
    <col min="4" max="4" width="6.5" bestFit="1" customWidth="1"/>
    <col min="5" max="5" width="9.5" bestFit="1" customWidth="1"/>
    <col min="6" max="6" width="80.625" bestFit="1" customWidth="1"/>
    <col min="7" max="7" width="8.625" bestFit="1" customWidth="1"/>
    <col min="8" max="8" width="59.375"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968</v>
      </c>
      <c r="B2">
        <v>500</v>
      </c>
      <c r="C2" t="s">
        <v>969</v>
      </c>
      <c r="D2" t="s">
        <v>60</v>
      </c>
      <c r="E2" t="s">
        <v>521</v>
      </c>
      <c r="F2" t="s">
        <v>218</v>
      </c>
      <c r="G2">
        <v>6</v>
      </c>
      <c r="H2" t="s">
        <v>613</v>
      </c>
    </row>
    <row r="3" spans="1:8" x14ac:dyDescent="0.25">
      <c r="A3" t="s">
        <v>968</v>
      </c>
      <c r="B3">
        <v>499</v>
      </c>
      <c r="C3" t="s">
        <v>970</v>
      </c>
      <c r="D3" t="s">
        <v>60</v>
      </c>
      <c r="E3" t="s">
        <v>522</v>
      </c>
      <c r="F3" t="s">
        <v>219</v>
      </c>
      <c r="G3">
        <v>6</v>
      </c>
      <c r="H3" t="s">
        <v>613</v>
      </c>
    </row>
    <row r="4" spans="1:8" x14ac:dyDescent="0.25">
      <c r="A4" t="s">
        <v>971</v>
      </c>
      <c r="B4">
        <v>939</v>
      </c>
      <c r="F4" t="s">
        <v>760</v>
      </c>
      <c r="G4">
        <v>6</v>
      </c>
      <c r="H4" t="s">
        <v>607</v>
      </c>
    </row>
    <row r="5" spans="1:8" x14ac:dyDescent="0.25">
      <c r="A5" t="s">
        <v>971</v>
      </c>
      <c r="B5">
        <v>788</v>
      </c>
      <c r="C5" t="s">
        <v>762</v>
      </c>
      <c r="D5" t="s">
        <v>60</v>
      </c>
      <c r="E5" t="s">
        <v>346</v>
      </c>
      <c r="F5" t="s">
        <v>153</v>
      </c>
      <c r="G5">
        <v>6</v>
      </c>
      <c r="H5" t="s">
        <v>655</v>
      </c>
    </row>
    <row r="6" spans="1:8" x14ac:dyDescent="0.25">
      <c r="A6" t="s">
        <v>971</v>
      </c>
      <c r="B6">
        <v>967</v>
      </c>
      <c r="F6" t="s">
        <v>804</v>
      </c>
      <c r="G6">
        <v>6</v>
      </c>
      <c r="H6" t="s">
        <v>655</v>
      </c>
    </row>
    <row r="7" spans="1:8" x14ac:dyDescent="0.25">
      <c r="A7" t="s">
        <v>971</v>
      </c>
      <c r="B7">
        <v>785</v>
      </c>
      <c r="C7" t="s">
        <v>764</v>
      </c>
      <c r="D7" t="s">
        <v>60</v>
      </c>
      <c r="E7" t="s">
        <v>348</v>
      </c>
      <c r="F7" t="s">
        <v>155</v>
      </c>
      <c r="G7">
        <v>6</v>
      </c>
      <c r="H7" t="s">
        <v>634</v>
      </c>
    </row>
    <row r="8" spans="1:8" x14ac:dyDescent="0.25">
      <c r="A8" t="s">
        <v>971</v>
      </c>
      <c r="B8">
        <v>508</v>
      </c>
      <c r="C8" t="s">
        <v>765</v>
      </c>
      <c r="D8" t="s">
        <v>60</v>
      </c>
      <c r="E8" t="s">
        <v>454</v>
      </c>
      <c r="F8" t="s">
        <v>156</v>
      </c>
      <c r="G8">
        <v>6</v>
      </c>
      <c r="H8" t="s">
        <v>634</v>
      </c>
    </row>
    <row r="9" spans="1:8" x14ac:dyDescent="0.25">
      <c r="A9" t="s">
        <v>971</v>
      </c>
      <c r="B9">
        <v>174</v>
      </c>
      <c r="C9" t="s">
        <v>753</v>
      </c>
      <c r="D9" t="s">
        <v>59</v>
      </c>
      <c r="E9" t="s">
        <v>455</v>
      </c>
      <c r="F9" t="s">
        <v>148</v>
      </c>
      <c r="G9">
        <v>6</v>
      </c>
      <c r="H9" t="s">
        <v>621</v>
      </c>
    </row>
    <row r="10" spans="1:8" x14ac:dyDescent="0.25">
      <c r="A10" t="s">
        <v>971</v>
      </c>
      <c r="B10">
        <v>961</v>
      </c>
      <c r="C10" t="s">
        <v>767</v>
      </c>
      <c r="D10" t="s">
        <v>59</v>
      </c>
      <c r="E10" t="s">
        <v>478</v>
      </c>
      <c r="F10" t="s">
        <v>768</v>
      </c>
      <c r="G10">
        <v>6</v>
      </c>
      <c r="H10" t="s">
        <v>769</v>
      </c>
    </row>
    <row r="11" spans="1:8" x14ac:dyDescent="0.25">
      <c r="A11" t="s">
        <v>971</v>
      </c>
      <c r="B11">
        <v>717</v>
      </c>
      <c r="C11" t="s">
        <v>779</v>
      </c>
      <c r="D11" t="s">
        <v>60</v>
      </c>
      <c r="E11" t="s">
        <v>352</v>
      </c>
      <c r="F11" t="s">
        <v>164</v>
      </c>
      <c r="G11">
        <v>6</v>
      </c>
      <c r="H11" t="s">
        <v>634</v>
      </c>
    </row>
    <row r="12" spans="1:8" x14ac:dyDescent="0.25">
      <c r="A12" t="s">
        <v>971</v>
      </c>
      <c r="B12">
        <v>390</v>
      </c>
      <c r="C12" t="s">
        <v>754</v>
      </c>
      <c r="D12" t="s">
        <v>59</v>
      </c>
      <c r="E12" t="s">
        <v>451</v>
      </c>
      <c r="F12" t="s">
        <v>145</v>
      </c>
      <c r="G12">
        <v>6</v>
      </c>
      <c r="H12" t="s">
        <v>607</v>
      </c>
    </row>
    <row r="13" spans="1:8" x14ac:dyDescent="0.25">
      <c r="A13" t="s">
        <v>971</v>
      </c>
      <c r="B13">
        <v>178</v>
      </c>
      <c r="C13" t="s">
        <v>781</v>
      </c>
      <c r="D13" t="s">
        <v>59</v>
      </c>
      <c r="E13" t="s">
        <v>452</v>
      </c>
      <c r="F13" t="s">
        <v>166</v>
      </c>
      <c r="G13">
        <v>6</v>
      </c>
      <c r="H13" t="s">
        <v>692</v>
      </c>
    </row>
    <row r="14" spans="1:8" x14ac:dyDescent="0.25">
      <c r="A14" t="s">
        <v>971</v>
      </c>
      <c r="B14">
        <v>886</v>
      </c>
      <c r="C14" t="s">
        <v>782</v>
      </c>
      <c r="D14" t="s">
        <v>59</v>
      </c>
      <c r="E14" t="s">
        <v>353</v>
      </c>
      <c r="F14" t="s">
        <v>167</v>
      </c>
      <c r="G14">
        <v>6</v>
      </c>
      <c r="H14" t="s">
        <v>607</v>
      </c>
    </row>
    <row r="15" spans="1:8" x14ac:dyDescent="0.25">
      <c r="A15" t="s">
        <v>971</v>
      </c>
      <c r="B15">
        <v>940</v>
      </c>
      <c r="F15" t="s">
        <v>785</v>
      </c>
      <c r="G15">
        <v>6</v>
      </c>
      <c r="H15" t="s">
        <v>607</v>
      </c>
    </row>
    <row r="16" spans="1:8" x14ac:dyDescent="0.25">
      <c r="A16" t="s">
        <v>971</v>
      </c>
      <c r="B16">
        <v>75</v>
      </c>
      <c r="C16" t="s">
        <v>789</v>
      </c>
      <c r="D16" t="s">
        <v>59</v>
      </c>
      <c r="E16" t="s">
        <v>341</v>
      </c>
      <c r="F16" t="s">
        <v>790</v>
      </c>
      <c r="G16">
        <v>6</v>
      </c>
      <c r="H16" t="s">
        <v>607</v>
      </c>
    </row>
    <row r="17" spans="1:8" x14ac:dyDescent="0.25">
      <c r="A17" t="s">
        <v>971</v>
      </c>
      <c r="B17">
        <v>941</v>
      </c>
      <c r="F17" t="s">
        <v>794</v>
      </c>
      <c r="G17">
        <v>6</v>
      </c>
      <c r="H17" t="s">
        <v>607</v>
      </c>
    </row>
    <row r="18" spans="1:8" x14ac:dyDescent="0.25">
      <c r="A18" t="s">
        <v>971</v>
      </c>
      <c r="B18">
        <v>509</v>
      </c>
      <c r="C18" t="s">
        <v>795</v>
      </c>
      <c r="D18" t="s">
        <v>59</v>
      </c>
      <c r="E18" t="s">
        <v>459</v>
      </c>
      <c r="F18" t="s">
        <v>174</v>
      </c>
      <c r="G18">
        <v>6</v>
      </c>
      <c r="H18" t="s">
        <v>634</v>
      </c>
    </row>
    <row r="19" spans="1:8" x14ac:dyDescent="0.25">
      <c r="A19" t="s">
        <v>971</v>
      </c>
      <c r="B19">
        <v>389</v>
      </c>
      <c r="C19" t="s">
        <v>755</v>
      </c>
      <c r="D19" t="s">
        <v>59</v>
      </c>
      <c r="E19" t="s">
        <v>342</v>
      </c>
      <c r="F19" t="s">
        <v>146</v>
      </c>
      <c r="G19">
        <v>6</v>
      </c>
      <c r="H19" t="s">
        <v>607</v>
      </c>
    </row>
    <row r="20" spans="1:8" x14ac:dyDescent="0.25">
      <c r="A20" t="s">
        <v>972</v>
      </c>
      <c r="B20">
        <v>823</v>
      </c>
      <c r="C20" t="s">
        <v>973</v>
      </c>
      <c r="D20" t="s">
        <v>60</v>
      </c>
      <c r="E20" t="s">
        <v>523</v>
      </c>
      <c r="F20" t="s">
        <v>220</v>
      </c>
      <c r="G20">
        <v>6</v>
      </c>
      <c r="H20" t="s">
        <v>613</v>
      </c>
    </row>
    <row r="21" spans="1:8" x14ac:dyDescent="0.25">
      <c r="A21" t="s">
        <v>972</v>
      </c>
      <c r="B21">
        <v>827</v>
      </c>
      <c r="C21" t="s">
        <v>905</v>
      </c>
      <c r="D21" t="s">
        <v>60</v>
      </c>
      <c r="E21" t="s">
        <v>461</v>
      </c>
      <c r="F21" t="s">
        <v>221</v>
      </c>
      <c r="G21">
        <v>6</v>
      </c>
      <c r="H21" t="s">
        <v>613</v>
      </c>
    </row>
    <row r="22" spans="1:8" x14ac:dyDescent="0.25">
      <c r="A22" t="s">
        <v>972</v>
      </c>
      <c r="B22">
        <v>828</v>
      </c>
      <c r="C22" t="s">
        <v>906</v>
      </c>
      <c r="D22" t="s">
        <v>60</v>
      </c>
      <c r="E22" t="s">
        <v>462</v>
      </c>
      <c r="F22" t="s">
        <v>222</v>
      </c>
      <c r="G22">
        <v>6</v>
      </c>
      <c r="H22" t="s">
        <v>613</v>
      </c>
    </row>
    <row r="23" spans="1:8" x14ac:dyDescent="0.25">
      <c r="A23" t="s">
        <v>974</v>
      </c>
      <c r="B23">
        <v>539</v>
      </c>
      <c r="C23" t="s">
        <v>975</v>
      </c>
      <c r="D23" t="s">
        <v>515</v>
      </c>
      <c r="E23" t="s">
        <v>524</v>
      </c>
      <c r="F23" t="s">
        <v>223</v>
      </c>
      <c r="G23">
        <v>7</v>
      </c>
      <c r="H23" t="s">
        <v>976</v>
      </c>
    </row>
    <row r="24" spans="1:8" x14ac:dyDescent="0.25">
      <c r="A24" t="s">
        <v>974</v>
      </c>
      <c r="B24">
        <v>540</v>
      </c>
      <c r="C24" t="s">
        <v>977</v>
      </c>
      <c r="D24" t="s">
        <v>515</v>
      </c>
      <c r="E24" t="s">
        <v>525</v>
      </c>
      <c r="F24" t="s">
        <v>224</v>
      </c>
      <c r="G24">
        <v>5</v>
      </c>
      <c r="H24" t="s">
        <v>613</v>
      </c>
    </row>
    <row r="25" spans="1:8" x14ac:dyDescent="0.25">
      <c r="A25" t="s">
        <v>978</v>
      </c>
      <c r="B25">
        <v>824</v>
      </c>
      <c r="C25" t="s">
        <v>979</v>
      </c>
      <c r="D25" t="s">
        <v>60</v>
      </c>
      <c r="E25" t="s">
        <v>526</v>
      </c>
      <c r="F25" t="s">
        <v>225</v>
      </c>
      <c r="G25">
        <v>6</v>
      </c>
      <c r="H25" t="s">
        <v>613</v>
      </c>
    </row>
    <row r="26" spans="1:8" x14ac:dyDescent="0.25">
      <c r="A26" t="s">
        <v>978</v>
      </c>
      <c r="B26">
        <v>829</v>
      </c>
      <c r="C26" t="s">
        <v>905</v>
      </c>
      <c r="D26" t="s">
        <v>60</v>
      </c>
      <c r="E26" t="s">
        <v>461</v>
      </c>
      <c r="F26" t="s">
        <v>226</v>
      </c>
      <c r="G26">
        <v>6</v>
      </c>
      <c r="H26" t="s">
        <v>613</v>
      </c>
    </row>
    <row r="27" spans="1:8" x14ac:dyDescent="0.25">
      <c r="A27" t="s">
        <v>978</v>
      </c>
      <c r="B27">
        <v>832</v>
      </c>
      <c r="C27" t="s">
        <v>906</v>
      </c>
      <c r="D27" t="s">
        <v>60</v>
      </c>
      <c r="E27" t="s">
        <v>462</v>
      </c>
      <c r="F27" t="s">
        <v>227</v>
      </c>
      <c r="G27">
        <v>6</v>
      </c>
      <c r="H27" t="s">
        <v>613</v>
      </c>
    </row>
    <row r="28" spans="1:8" x14ac:dyDescent="0.25">
      <c r="A28" t="s">
        <v>980</v>
      </c>
      <c r="B28">
        <v>510</v>
      </c>
      <c r="C28" t="s">
        <v>981</v>
      </c>
      <c r="D28" t="s">
        <v>60</v>
      </c>
      <c r="E28" t="s">
        <v>367</v>
      </c>
      <c r="F28" t="s">
        <v>228</v>
      </c>
      <c r="G28">
        <v>6</v>
      </c>
      <c r="H28" t="s">
        <v>609</v>
      </c>
    </row>
    <row r="29" spans="1:8" x14ac:dyDescent="0.25">
      <c r="A29" t="s">
        <v>980</v>
      </c>
      <c r="B29">
        <v>234</v>
      </c>
      <c r="C29" t="s">
        <v>705</v>
      </c>
      <c r="D29" t="s">
        <v>60</v>
      </c>
      <c r="E29" t="s">
        <v>317</v>
      </c>
      <c r="F29" t="s">
        <v>30</v>
      </c>
      <c r="G29">
        <v>6</v>
      </c>
      <c r="H29" t="s">
        <v>609</v>
      </c>
    </row>
    <row r="30" spans="1:8" x14ac:dyDescent="0.25">
      <c r="A30" t="s">
        <v>980</v>
      </c>
      <c r="B30">
        <v>496</v>
      </c>
      <c r="C30" t="s">
        <v>822</v>
      </c>
      <c r="D30" t="s">
        <v>60</v>
      </c>
      <c r="E30" t="s">
        <v>468</v>
      </c>
      <c r="F30" t="s">
        <v>188</v>
      </c>
      <c r="G30">
        <v>6</v>
      </c>
      <c r="H30" t="s">
        <v>613</v>
      </c>
    </row>
    <row r="31" spans="1:8" x14ac:dyDescent="0.25">
      <c r="A31" t="s">
        <v>982</v>
      </c>
      <c r="B31">
        <v>890</v>
      </c>
      <c r="C31" t="s">
        <v>758</v>
      </c>
      <c r="D31" t="s">
        <v>59</v>
      </c>
      <c r="E31" t="s">
        <v>344</v>
      </c>
      <c r="F31" t="s">
        <v>150</v>
      </c>
      <c r="G31">
        <v>6</v>
      </c>
      <c r="H31" t="s">
        <v>692</v>
      </c>
    </row>
    <row r="32" spans="1:8" x14ac:dyDescent="0.25">
      <c r="A32" t="s">
        <v>982</v>
      </c>
      <c r="B32">
        <v>801</v>
      </c>
      <c r="C32" t="s">
        <v>802</v>
      </c>
      <c r="D32" t="s">
        <v>60</v>
      </c>
      <c r="E32" t="s">
        <v>357</v>
      </c>
      <c r="F32" t="s">
        <v>179</v>
      </c>
      <c r="G32">
        <v>6</v>
      </c>
      <c r="H32" t="s">
        <v>615</v>
      </c>
    </row>
    <row r="33" spans="1:8" x14ac:dyDescent="0.25">
      <c r="A33" t="s">
        <v>982</v>
      </c>
      <c r="B33">
        <v>162</v>
      </c>
      <c r="C33" t="s">
        <v>752</v>
      </c>
      <c r="D33" t="s">
        <v>59</v>
      </c>
      <c r="E33" t="s">
        <v>527</v>
      </c>
      <c r="F33" t="s">
        <v>147</v>
      </c>
      <c r="G33">
        <v>6</v>
      </c>
      <c r="H33" t="s">
        <v>687</v>
      </c>
    </row>
    <row r="34" spans="1:8" x14ac:dyDescent="0.25">
      <c r="A34" t="s">
        <v>982</v>
      </c>
      <c r="B34">
        <v>319</v>
      </c>
      <c r="C34" t="s">
        <v>763</v>
      </c>
      <c r="D34" t="s">
        <v>59</v>
      </c>
      <c r="E34" t="s">
        <v>347</v>
      </c>
      <c r="F34" t="s">
        <v>154</v>
      </c>
      <c r="G34">
        <v>6</v>
      </c>
      <c r="H34" t="s">
        <v>687</v>
      </c>
    </row>
    <row r="35" spans="1:8" x14ac:dyDescent="0.25">
      <c r="A35" t="s">
        <v>982</v>
      </c>
      <c r="B35">
        <v>906</v>
      </c>
      <c r="C35" t="s">
        <v>807</v>
      </c>
      <c r="D35" t="s">
        <v>59</v>
      </c>
      <c r="E35" t="s">
        <v>463</v>
      </c>
      <c r="F35" t="s">
        <v>181</v>
      </c>
      <c r="G35">
        <v>6</v>
      </c>
      <c r="H35" t="s">
        <v>655</v>
      </c>
    </row>
    <row r="36" spans="1:8" x14ac:dyDescent="0.25">
      <c r="A36" t="s">
        <v>982</v>
      </c>
      <c r="B36">
        <v>662</v>
      </c>
      <c r="C36" t="s">
        <v>775</v>
      </c>
      <c r="D36" t="s">
        <v>59</v>
      </c>
      <c r="E36" t="s">
        <v>502</v>
      </c>
      <c r="F36" t="s">
        <v>162</v>
      </c>
      <c r="G36">
        <v>6</v>
      </c>
      <c r="H36" t="s">
        <v>679</v>
      </c>
    </row>
    <row r="37" spans="1:8" x14ac:dyDescent="0.25">
      <c r="A37" t="s">
        <v>982</v>
      </c>
      <c r="B37">
        <v>901</v>
      </c>
      <c r="C37" t="s">
        <v>776</v>
      </c>
      <c r="D37" t="s">
        <v>59</v>
      </c>
      <c r="E37" t="s">
        <v>528</v>
      </c>
      <c r="F37" t="s">
        <v>163</v>
      </c>
      <c r="G37">
        <v>6</v>
      </c>
      <c r="H37" t="s">
        <v>725</v>
      </c>
    </row>
    <row r="38" spans="1:8" x14ac:dyDescent="0.25">
      <c r="A38" t="s">
        <v>982</v>
      </c>
      <c r="B38">
        <v>779</v>
      </c>
      <c r="C38" t="s">
        <v>777</v>
      </c>
      <c r="D38" t="s">
        <v>60</v>
      </c>
      <c r="E38" t="s">
        <v>351</v>
      </c>
      <c r="F38" t="s">
        <v>778</v>
      </c>
      <c r="G38">
        <v>6</v>
      </c>
      <c r="H38" t="s">
        <v>681</v>
      </c>
    </row>
    <row r="39" spans="1:8" x14ac:dyDescent="0.25">
      <c r="A39" t="s">
        <v>982</v>
      </c>
      <c r="B39">
        <v>895</v>
      </c>
      <c r="F39" t="s">
        <v>165</v>
      </c>
      <c r="G39">
        <v>6</v>
      </c>
      <c r="H39" t="s">
        <v>725</v>
      </c>
    </row>
    <row r="40" spans="1:8" x14ac:dyDescent="0.25">
      <c r="A40" t="s">
        <v>982</v>
      </c>
      <c r="B40">
        <v>161</v>
      </c>
      <c r="C40" t="s">
        <v>784</v>
      </c>
      <c r="D40" t="s">
        <v>59</v>
      </c>
      <c r="E40" t="s">
        <v>457</v>
      </c>
      <c r="F40" t="s">
        <v>169</v>
      </c>
      <c r="G40">
        <v>6</v>
      </c>
      <c r="H40" t="s">
        <v>621</v>
      </c>
    </row>
    <row r="41" spans="1:8" x14ac:dyDescent="0.25">
      <c r="A41" t="s">
        <v>982</v>
      </c>
      <c r="B41">
        <v>513</v>
      </c>
      <c r="C41" t="s">
        <v>787</v>
      </c>
      <c r="D41" t="s">
        <v>59</v>
      </c>
      <c r="E41" t="s">
        <v>529</v>
      </c>
      <c r="F41" t="s">
        <v>788</v>
      </c>
      <c r="G41">
        <v>6</v>
      </c>
      <c r="H41" t="s">
        <v>679</v>
      </c>
    </row>
    <row r="42" spans="1:8" x14ac:dyDescent="0.25">
      <c r="A42" t="s">
        <v>982</v>
      </c>
      <c r="B42">
        <v>716</v>
      </c>
      <c r="C42" t="s">
        <v>983</v>
      </c>
      <c r="D42" t="s">
        <v>59</v>
      </c>
      <c r="E42" t="s">
        <v>530</v>
      </c>
      <c r="F42" t="s">
        <v>229</v>
      </c>
      <c r="G42">
        <v>6</v>
      </c>
      <c r="H42" t="s">
        <v>669</v>
      </c>
    </row>
    <row r="43" spans="1:8" x14ac:dyDescent="0.25">
      <c r="A43" t="s">
        <v>982</v>
      </c>
      <c r="B43">
        <v>521</v>
      </c>
      <c r="C43" t="s">
        <v>792</v>
      </c>
      <c r="D43" t="s">
        <v>60</v>
      </c>
      <c r="E43" t="s">
        <v>355</v>
      </c>
      <c r="F43" t="s">
        <v>172</v>
      </c>
      <c r="G43">
        <v>6</v>
      </c>
      <c r="H43" t="s">
        <v>689</v>
      </c>
    </row>
    <row r="44" spans="1:8" x14ac:dyDescent="0.25">
      <c r="A44" t="s">
        <v>982</v>
      </c>
      <c r="B44">
        <v>66</v>
      </c>
      <c r="C44" t="s">
        <v>791</v>
      </c>
      <c r="D44" t="s">
        <v>60</v>
      </c>
      <c r="E44" t="s">
        <v>453</v>
      </c>
      <c r="F44" t="s">
        <v>171</v>
      </c>
      <c r="G44">
        <v>6</v>
      </c>
      <c r="H44" t="s">
        <v>689</v>
      </c>
    </row>
    <row r="45" spans="1:8" x14ac:dyDescent="0.25">
      <c r="A45" t="s">
        <v>982</v>
      </c>
      <c r="B45">
        <v>877</v>
      </c>
      <c r="C45" t="s">
        <v>823</v>
      </c>
      <c r="D45" t="s">
        <v>60</v>
      </c>
      <c r="E45" t="s">
        <v>504</v>
      </c>
      <c r="F45" t="s">
        <v>824</v>
      </c>
      <c r="G45">
        <v>6</v>
      </c>
      <c r="H45" t="s">
        <v>615</v>
      </c>
    </row>
    <row r="46" spans="1:8" x14ac:dyDescent="0.25">
      <c r="A46" t="s">
        <v>826</v>
      </c>
      <c r="B46">
        <v>825</v>
      </c>
      <c r="C46" t="s">
        <v>984</v>
      </c>
      <c r="D46" t="s">
        <v>60</v>
      </c>
      <c r="E46" t="s">
        <v>531</v>
      </c>
      <c r="F46" t="s">
        <v>230</v>
      </c>
      <c r="G46">
        <v>6</v>
      </c>
      <c r="H46" t="s">
        <v>613</v>
      </c>
    </row>
    <row r="47" spans="1:8" x14ac:dyDescent="0.25">
      <c r="A47" t="s">
        <v>826</v>
      </c>
      <c r="B47">
        <v>830</v>
      </c>
      <c r="C47" t="s">
        <v>905</v>
      </c>
      <c r="D47" t="s">
        <v>60</v>
      </c>
      <c r="E47" t="s">
        <v>461</v>
      </c>
      <c r="F47" t="s">
        <v>231</v>
      </c>
      <c r="G47">
        <v>6</v>
      </c>
      <c r="H47" t="s">
        <v>613</v>
      </c>
    </row>
    <row r="48" spans="1:8" x14ac:dyDescent="0.25">
      <c r="A48" t="s">
        <v>826</v>
      </c>
      <c r="B48">
        <v>833</v>
      </c>
      <c r="C48" t="s">
        <v>906</v>
      </c>
      <c r="D48" t="s">
        <v>60</v>
      </c>
      <c r="E48" t="s">
        <v>462</v>
      </c>
      <c r="F48" t="s">
        <v>232</v>
      </c>
      <c r="G48">
        <v>6</v>
      </c>
      <c r="H48" t="s">
        <v>613</v>
      </c>
    </row>
    <row r="49" spans="1:8" x14ac:dyDescent="0.25">
      <c r="A49" t="s">
        <v>985</v>
      </c>
      <c r="B49">
        <v>878</v>
      </c>
      <c r="C49" t="s">
        <v>803</v>
      </c>
      <c r="D49" t="s">
        <v>60</v>
      </c>
      <c r="E49" t="s">
        <v>358</v>
      </c>
      <c r="F49" t="s">
        <v>180</v>
      </c>
      <c r="G49">
        <v>6</v>
      </c>
      <c r="H49" t="s">
        <v>615</v>
      </c>
    </row>
    <row r="50" spans="1:8" x14ac:dyDescent="0.25">
      <c r="A50" t="s">
        <v>985</v>
      </c>
      <c r="B50">
        <v>511</v>
      </c>
      <c r="C50" t="s">
        <v>873</v>
      </c>
      <c r="D50" t="s">
        <v>60</v>
      </c>
      <c r="E50" t="s">
        <v>338</v>
      </c>
      <c r="F50" t="s">
        <v>874</v>
      </c>
      <c r="G50">
        <v>6</v>
      </c>
      <c r="H50" t="s">
        <v>614</v>
      </c>
    </row>
    <row r="51" spans="1:8" x14ac:dyDescent="0.25">
      <c r="A51" t="s">
        <v>985</v>
      </c>
      <c r="B51">
        <v>668</v>
      </c>
      <c r="C51" t="s">
        <v>766</v>
      </c>
      <c r="D51" t="s">
        <v>60</v>
      </c>
      <c r="E51" t="s">
        <v>495</v>
      </c>
      <c r="F51" t="s">
        <v>140</v>
      </c>
      <c r="G51">
        <v>6</v>
      </c>
      <c r="H51" t="s">
        <v>611</v>
      </c>
    </row>
    <row r="52" spans="1:8" x14ac:dyDescent="0.25">
      <c r="A52" t="s">
        <v>985</v>
      </c>
      <c r="B52">
        <v>674</v>
      </c>
      <c r="C52" t="s">
        <v>770</v>
      </c>
      <c r="D52" t="s">
        <v>59</v>
      </c>
      <c r="E52" t="s">
        <v>466</v>
      </c>
      <c r="F52" t="s">
        <v>157</v>
      </c>
      <c r="G52">
        <v>6</v>
      </c>
      <c r="H52" t="s">
        <v>644</v>
      </c>
    </row>
    <row r="53" spans="1:8" x14ac:dyDescent="0.25">
      <c r="A53" t="s">
        <v>985</v>
      </c>
      <c r="B53">
        <v>676</v>
      </c>
      <c r="C53" t="s">
        <v>809</v>
      </c>
      <c r="D53" t="s">
        <v>60</v>
      </c>
      <c r="E53" t="s">
        <v>497</v>
      </c>
      <c r="F53" t="s">
        <v>141</v>
      </c>
      <c r="G53">
        <v>6</v>
      </c>
      <c r="H53" t="s">
        <v>644</v>
      </c>
    </row>
    <row r="54" spans="1:8" x14ac:dyDescent="0.25">
      <c r="A54" t="s">
        <v>985</v>
      </c>
      <c r="B54">
        <v>593</v>
      </c>
      <c r="C54" t="s">
        <v>986</v>
      </c>
      <c r="D54" t="s">
        <v>60</v>
      </c>
      <c r="E54" t="s">
        <v>368</v>
      </c>
      <c r="F54" t="s">
        <v>233</v>
      </c>
      <c r="G54">
        <v>6</v>
      </c>
      <c r="H54" t="s">
        <v>613</v>
      </c>
    </row>
    <row r="55" spans="1:8" x14ac:dyDescent="0.25">
      <c r="A55" t="s">
        <v>985</v>
      </c>
      <c r="B55">
        <v>495</v>
      </c>
      <c r="C55" t="s">
        <v>814</v>
      </c>
      <c r="D55" t="s">
        <v>60</v>
      </c>
      <c r="E55" t="s">
        <v>340</v>
      </c>
      <c r="F55" t="s">
        <v>143</v>
      </c>
      <c r="G55">
        <v>6</v>
      </c>
      <c r="H55" t="s">
        <v>612</v>
      </c>
    </row>
    <row r="56" spans="1:8" x14ac:dyDescent="0.25">
      <c r="A56" t="s">
        <v>985</v>
      </c>
      <c r="B56">
        <v>494</v>
      </c>
      <c r="C56" t="s">
        <v>815</v>
      </c>
      <c r="D56" t="s">
        <v>60</v>
      </c>
      <c r="E56" t="s">
        <v>464</v>
      </c>
      <c r="F56" t="s">
        <v>144</v>
      </c>
      <c r="G56">
        <v>6</v>
      </c>
      <c r="H56" t="s">
        <v>612</v>
      </c>
    </row>
    <row r="57" spans="1:8" x14ac:dyDescent="0.25">
      <c r="A57" t="s">
        <v>985</v>
      </c>
      <c r="B57">
        <v>512</v>
      </c>
      <c r="C57" t="s">
        <v>816</v>
      </c>
      <c r="D57" t="s">
        <v>60</v>
      </c>
      <c r="E57" t="s">
        <v>359</v>
      </c>
      <c r="F57" t="s">
        <v>184</v>
      </c>
      <c r="G57">
        <v>6</v>
      </c>
      <c r="H57" t="s">
        <v>614</v>
      </c>
    </row>
    <row r="58" spans="1:8" x14ac:dyDescent="0.25">
      <c r="A58" t="s">
        <v>985</v>
      </c>
      <c r="B58">
        <v>594</v>
      </c>
      <c r="C58" t="s">
        <v>987</v>
      </c>
      <c r="D58" t="s">
        <v>60</v>
      </c>
      <c r="E58" t="s">
        <v>369</v>
      </c>
      <c r="F58" t="s">
        <v>234</v>
      </c>
      <c r="G58">
        <v>6</v>
      </c>
      <c r="H58" t="s">
        <v>613</v>
      </c>
    </row>
    <row r="59" spans="1:8" x14ac:dyDescent="0.25">
      <c r="A59" t="s">
        <v>985</v>
      </c>
      <c r="B59">
        <v>497</v>
      </c>
      <c r="C59" t="s">
        <v>820</v>
      </c>
      <c r="D59" t="s">
        <v>60</v>
      </c>
      <c r="E59" t="s">
        <v>466</v>
      </c>
      <c r="F59" t="s">
        <v>186</v>
      </c>
      <c r="G59">
        <v>6</v>
      </c>
      <c r="H59" t="s">
        <v>613</v>
      </c>
    </row>
    <row r="60" spans="1:8" x14ac:dyDescent="0.25">
      <c r="A60" t="s">
        <v>985</v>
      </c>
      <c r="B60">
        <v>498</v>
      </c>
      <c r="C60" t="s">
        <v>821</v>
      </c>
      <c r="D60" t="s">
        <v>60</v>
      </c>
      <c r="E60" t="s">
        <v>465</v>
      </c>
      <c r="F60" t="s">
        <v>187</v>
      </c>
      <c r="G60">
        <v>6</v>
      </c>
      <c r="H60" t="s">
        <v>613</v>
      </c>
    </row>
    <row r="61" spans="1:8" x14ac:dyDescent="0.25">
      <c r="A61" t="s">
        <v>985</v>
      </c>
      <c r="B61">
        <v>880</v>
      </c>
      <c r="C61" t="s">
        <v>819</v>
      </c>
      <c r="D61" t="s">
        <v>60</v>
      </c>
      <c r="E61" t="s">
        <v>360</v>
      </c>
      <c r="F61" t="s">
        <v>185</v>
      </c>
      <c r="G61">
        <v>6</v>
      </c>
      <c r="H61" t="s">
        <v>655</v>
      </c>
    </row>
    <row r="62" spans="1:8" x14ac:dyDescent="0.25">
      <c r="A62" t="s">
        <v>985</v>
      </c>
      <c r="B62">
        <v>148</v>
      </c>
      <c r="C62" t="s">
        <v>664</v>
      </c>
      <c r="D62" t="s">
        <v>60</v>
      </c>
      <c r="E62" t="s">
        <v>305</v>
      </c>
      <c r="F62" t="s">
        <v>67</v>
      </c>
      <c r="G62">
        <v>6</v>
      </c>
      <c r="H62" t="s">
        <v>614</v>
      </c>
    </row>
    <row r="63" spans="1:8" x14ac:dyDescent="0.25">
      <c r="A63" t="s">
        <v>985</v>
      </c>
      <c r="B63">
        <v>802</v>
      </c>
      <c r="C63" t="s">
        <v>665</v>
      </c>
      <c r="D63" t="s">
        <v>60</v>
      </c>
      <c r="E63" t="s">
        <v>306</v>
      </c>
      <c r="F63" t="s">
        <v>68</v>
      </c>
      <c r="G63">
        <v>6</v>
      </c>
      <c r="H63" t="s">
        <v>614</v>
      </c>
    </row>
    <row r="64" spans="1:8" x14ac:dyDescent="0.25">
      <c r="A64" t="s">
        <v>988</v>
      </c>
      <c r="B64">
        <v>490</v>
      </c>
      <c r="C64" t="s">
        <v>817</v>
      </c>
      <c r="D64" t="s">
        <v>60</v>
      </c>
      <c r="E64" t="s">
        <v>349</v>
      </c>
      <c r="F64" t="s">
        <v>818</v>
      </c>
      <c r="G64">
        <v>6</v>
      </c>
      <c r="H64" t="s">
        <v>613</v>
      </c>
    </row>
    <row r="65" spans="1:8" x14ac:dyDescent="0.25">
      <c r="A65" t="s">
        <v>989</v>
      </c>
      <c r="B65">
        <v>826</v>
      </c>
      <c r="C65" t="s">
        <v>990</v>
      </c>
      <c r="D65" t="s">
        <v>60</v>
      </c>
      <c r="E65" t="s">
        <v>532</v>
      </c>
      <c r="F65" t="s">
        <v>235</v>
      </c>
      <c r="G65">
        <v>6</v>
      </c>
      <c r="H65" t="s">
        <v>613</v>
      </c>
    </row>
    <row r="66" spans="1:8" x14ac:dyDescent="0.25">
      <c r="A66" t="s">
        <v>989</v>
      </c>
      <c r="B66">
        <v>831</v>
      </c>
      <c r="C66" t="s">
        <v>905</v>
      </c>
      <c r="D66" t="s">
        <v>60</v>
      </c>
      <c r="E66" t="s">
        <v>461</v>
      </c>
      <c r="F66" t="s">
        <v>236</v>
      </c>
      <c r="G66">
        <v>6</v>
      </c>
      <c r="H66" t="s">
        <v>613</v>
      </c>
    </row>
    <row r="67" spans="1:8" x14ac:dyDescent="0.25">
      <c r="A67" t="s">
        <v>989</v>
      </c>
      <c r="B67">
        <v>834</v>
      </c>
      <c r="C67" t="s">
        <v>906</v>
      </c>
      <c r="D67" t="s">
        <v>60</v>
      </c>
      <c r="E67" t="s">
        <v>462</v>
      </c>
      <c r="F67" t="s">
        <v>237</v>
      </c>
      <c r="G67">
        <v>6</v>
      </c>
      <c r="H67" t="s">
        <v>613</v>
      </c>
    </row>
    <row r="68" spans="1:8" x14ac:dyDescent="0.25">
      <c r="A68" t="s">
        <v>991</v>
      </c>
      <c r="B68">
        <v>796</v>
      </c>
      <c r="C68" t="s">
        <v>733</v>
      </c>
      <c r="D68" t="s">
        <v>60</v>
      </c>
      <c r="E68" t="s">
        <v>361</v>
      </c>
      <c r="F68" t="s">
        <v>734</v>
      </c>
      <c r="G68">
        <v>6</v>
      </c>
      <c r="H68" t="s">
        <v>655</v>
      </c>
    </row>
    <row r="69" spans="1:8" x14ac:dyDescent="0.25">
      <c r="A69" t="s">
        <v>991</v>
      </c>
      <c r="B69">
        <v>524</v>
      </c>
      <c r="F69" t="s">
        <v>193</v>
      </c>
      <c r="G69">
        <v>6</v>
      </c>
      <c r="H69" t="s">
        <v>614</v>
      </c>
    </row>
    <row r="70" spans="1:8" x14ac:dyDescent="0.25">
      <c r="A70" t="s">
        <v>991</v>
      </c>
      <c r="B70">
        <v>726</v>
      </c>
      <c r="C70" t="s">
        <v>831</v>
      </c>
      <c r="D70" t="s">
        <v>60</v>
      </c>
      <c r="E70" t="s">
        <v>362</v>
      </c>
      <c r="F70" t="s">
        <v>194</v>
      </c>
      <c r="G70">
        <v>6</v>
      </c>
      <c r="H70" t="s">
        <v>832</v>
      </c>
    </row>
    <row r="71" spans="1:8" x14ac:dyDescent="0.25">
      <c r="A71" t="s">
        <v>991</v>
      </c>
      <c r="B71">
        <v>304</v>
      </c>
      <c r="C71" t="s">
        <v>735</v>
      </c>
      <c r="D71" t="s">
        <v>60</v>
      </c>
      <c r="E71" t="s">
        <v>329</v>
      </c>
      <c r="F71" t="s">
        <v>736</v>
      </c>
      <c r="G71">
        <v>6</v>
      </c>
      <c r="H71" t="s">
        <v>616</v>
      </c>
    </row>
    <row r="72" spans="1:8" x14ac:dyDescent="0.25">
      <c r="A72" t="s">
        <v>991</v>
      </c>
      <c r="B72">
        <v>893</v>
      </c>
      <c r="C72" t="s">
        <v>833</v>
      </c>
      <c r="D72" t="s">
        <v>59</v>
      </c>
      <c r="E72" t="s">
        <v>470</v>
      </c>
      <c r="F72" t="s">
        <v>196</v>
      </c>
      <c r="G72">
        <v>6</v>
      </c>
      <c r="H72" t="s">
        <v>692</v>
      </c>
    </row>
    <row r="73" spans="1:8" x14ac:dyDescent="0.25">
      <c r="A73" t="s">
        <v>991</v>
      </c>
      <c r="B73">
        <v>902</v>
      </c>
      <c r="C73" t="s">
        <v>834</v>
      </c>
      <c r="D73" t="s">
        <v>59</v>
      </c>
      <c r="E73" t="s">
        <v>533</v>
      </c>
      <c r="F73" t="s">
        <v>197</v>
      </c>
      <c r="G73">
        <v>6</v>
      </c>
      <c r="H73" t="s">
        <v>725</v>
      </c>
    </row>
    <row r="74" spans="1:8" x14ac:dyDescent="0.25">
      <c r="A74" t="s">
        <v>991</v>
      </c>
      <c r="B74">
        <v>517</v>
      </c>
      <c r="C74" t="s">
        <v>739</v>
      </c>
      <c r="D74" t="s">
        <v>60</v>
      </c>
      <c r="E74" t="s">
        <v>331</v>
      </c>
      <c r="F74" t="s">
        <v>49</v>
      </c>
      <c r="G74">
        <v>6</v>
      </c>
      <c r="H74" t="s">
        <v>612</v>
      </c>
    </row>
    <row r="75" spans="1:8" x14ac:dyDescent="0.25">
      <c r="A75" t="s">
        <v>991</v>
      </c>
      <c r="B75">
        <v>599</v>
      </c>
      <c r="C75" t="s">
        <v>835</v>
      </c>
      <c r="D75" t="s">
        <v>59</v>
      </c>
      <c r="E75" t="s">
        <v>363</v>
      </c>
      <c r="F75" t="s">
        <v>198</v>
      </c>
      <c r="G75">
        <v>6</v>
      </c>
      <c r="H75" t="s">
        <v>687</v>
      </c>
    </row>
    <row r="76" spans="1:8" x14ac:dyDescent="0.25">
      <c r="A76" t="s">
        <v>991</v>
      </c>
      <c r="B76">
        <v>598</v>
      </c>
      <c r="C76" t="s">
        <v>836</v>
      </c>
      <c r="D76" t="s">
        <v>59</v>
      </c>
      <c r="E76" t="s">
        <v>309</v>
      </c>
      <c r="F76" t="s">
        <v>200</v>
      </c>
      <c r="G76">
        <v>6</v>
      </c>
      <c r="H76" t="s">
        <v>679</v>
      </c>
    </row>
    <row r="77" spans="1:8" x14ac:dyDescent="0.25">
      <c r="A77" t="s">
        <v>991</v>
      </c>
      <c r="B77">
        <v>292</v>
      </c>
      <c r="F77" t="s">
        <v>48</v>
      </c>
      <c r="G77">
        <v>6</v>
      </c>
      <c r="H77" t="s">
        <v>613</v>
      </c>
    </row>
    <row r="78" spans="1:8" x14ac:dyDescent="0.25">
      <c r="A78" t="s">
        <v>991</v>
      </c>
      <c r="B78">
        <v>597</v>
      </c>
      <c r="F78" t="s">
        <v>201</v>
      </c>
      <c r="G78">
        <v>6</v>
      </c>
      <c r="H78" t="s">
        <v>689</v>
      </c>
    </row>
    <row r="79" spans="1:8" x14ac:dyDescent="0.25">
      <c r="A79" t="s">
        <v>991</v>
      </c>
      <c r="B79">
        <v>303</v>
      </c>
      <c r="C79" t="s">
        <v>741</v>
      </c>
      <c r="D79" t="s">
        <v>60</v>
      </c>
      <c r="E79" t="s">
        <v>333</v>
      </c>
      <c r="F79" t="s">
        <v>131</v>
      </c>
      <c r="G79">
        <v>6</v>
      </c>
      <c r="H79" t="s">
        <v>609</v>
      </c>
    </row>
    <row r="80" spans="1:8" x14ac:dyDescent="0.25">
      <c r="A80" t="s">
        <v>991</v>
      </c>
      <c r="B80">
        <v>601</v>
      </c>
      <c r="F80" t="s">
        <v>214</v>
      </c>
      <c r="G80">
        <v>6</v>
      </c>
      <c r="H80" t="s">
        <v>621</v>
      </c>
    </row>
    <row r="81" spans="1:8" x14ac:dyDescent="0.25">
      <c r="A81" t="s">
        <v>991</v>
      </c>
      <c r="B81">
        <v>518</v>
      </c>
      <c r="F81" t="s">
        <v>133</v>
      </c>
      <c r="G81">
        <v>6</v>
      </c>
      <c r="H81" t="s">
        <v>612</v>
      </c>
    </row>
    <row r="82" spans="1:8" x14ac:dyDescent="0.25">
      <c r="A82" t="s">
        <v>991</v>
      </c>
      <c r="B82">
        <v>713</v>
      </c>
      <c r="F82" t="s">
        <v>742</v>
      </c>
      <c r="G82">
        <v>6</v>
      </c>
      <c r="H82" t="s">
        <v>611</v>
      </c>
    </row>
    <row r="83" spans="1:8" x14ac:dyDescent="0.25">
      <c r="A83" t="s">
        <v>991</v>
      </c>
      <c r="B83">
        <v>301</v>
      </c>
      <c r="F83" t="s">
        <v>71</v>
      </c>
      <c r="G83">
        <v>6</v>
      </c>
      <c r="H83" t="s">
        <v>611</v>
      </c>
    </row>
    <row r="84" spans="1:8" x14ac:dyDescent="0.25">
      <c r="A84" t="s">
        <v>991</v>
      </c>
      <c r="B84">
        <v>660</v>
      </c>
      <c r="F84" t="s">
        <v>202</v>
      </c>
      <c r="G84">
        <v>6</v>
      </c>
      <c r="H84" t="s">
        <v>611</v>
      </c>
    </row>
    <row r="85" spans="1:8" x14ac:dyDescent="0.25">
      <c r="A85" t="s">
        <v>991</v>
      </c>
      <c r="B85">
        <v>595</v>
      </c>
      <c r="C85" t="s">
        <v>837</v>
      </c>
      <c r="D85" t="s">
        <v>59</v>
      </c>
      <c r="E85" t="s">
        <v>471</v>
      </c>
      <c r="F85" t="s">
        <v>203</v>
      </c>
      <c r="G85">
        <v>6</v>
      </c>
      <c r="H85" t="s">
        <v>619</v>
      </c>
    </row>
    <row r="86" spans="1:8" x14ac:dyDescent="0.25">
      <c r="A86" t="s">
        <v>991</v>
      </c>
      <c r="B86">
        <v>896</v>
      </c>
      <c r="C86" t="s">
        <v>992</v>
      </c>
      <c r="D86" t="s">
        <v>59</v>
      </c>
      <c r="E86" t="s">
        <v>508</v>
      </c>
      <c r="F86" t="s">
        <v>238</v>
      </c>
      <c r="G86">
        <v>6</v>
      </c>
      <c r="H86" t="s">
        <v>615</v>
      </c>
    </row>
    <row r="87" spans="1:8" x14ac:dyDescent="0.25">
      <c r="A87" t="s">
        <v>991</v>
      </c>
      <c r="B87">
        <v>675</v>
      </c>
      <c r="F87" t="s">
        <v>239</v>
      </c>
      <c r="G87">
        <v>6</v>
      </c>
      <c r="H87" t="s">
        <v>644</v>
      </c>
    </row>
    <row r="88" spans="1:8" x14ac:dyDescent="0.25">
      <c r="A88" t="s">
        <v>991</v>
      </c>
      <c r="B88">
        <v>600</v>
      </c>
      <c r="C88" t="s">
        <v>838</v>
      </c>
      <c r="D88" t="s">
        <v>60</v>
      </c>
      <c r="E88" t="s">
        <v>364</v>
      </c>
      <c r="F88" t="s">
        <v>204</v>
      </c>
      <c r="G88">
        <v>6</v>
      </c>
      <c r="H88" t="s">
        <v>634</v>
      </c>
    </row>
    <row r="89" spans="1:8" x14ac:dyDescent="0.25">
      <c r="A89" t="s">
        <v>991</v>
      </c>
      <c r="B89">
        <v>672</v>
      </c>
      <c r="C89" t="s">
        <v>993</v>
      </c>
      <c r="D89" t="s">
        <v>60</v>
      </c>
      <c r="E89" t="s">
        <v>370</v>
      </c>
      <c r="F89" t="s">
        <v>240</v>
      </c>
      <c r="G89">
        <v>6</v>
      </c>
      <c r="H89" t="s">
        <v>644</v>
      </c>
    </row>
    <row r="90" spans="1:8" x14ac:dyDescent="0.25">
      <c r="A90" t="s">
        <v>840</v>
      </c>
      <c r="B90">
        <v>698</v>
      </c>
      <c r="C90" t="s">
        <v>915</v>
      </c>
      <c r="D90" t="s">
        <v>60</v>
      </c>
      <c r="E90" t="s">
        <v>472</v>
      </c>
      <c r="F90" t="s">
        <v>206</v>
      </c>
      <c r="G90">
        <v>6</v>
      </c>
      <c r="H90" t="s">
        <v>613</v>
      </c>
    </row>
    <row r="91" spans="1:8" x14ac:dyDescent="0.25">
      <c r="A91" t="s">
        <v>994</v>
      </c>
      <c r="B91">
        <v>493</v>
      </c>
      <c r="C91" t="s">
        <v>995</v>
      </c>
      <c r="D91" t="s">
        <v>534</v>
      </c>
      <c r="E91" t="s">
        <v>474</v>
      </c>
      <c r="F91" t="s">
        <v>241</v>
      </c>
      <c r="G91">
        <v>30</v>
      </c>
      <c r="H91" t="s">
        <v>996</v>
      </c>
    </row>
  </sheetData>
  <sheetProtection algorithmName="SHA-512" hashValue="67qbhVYvv6tIcWHV1M1P6pkg1VI2vHKgOAmB4VG9RRjhziVPLy41HNzEmWO539QCyZMIYJA5pxY19DSZ7WaqcQ==" saltValue="cC4jNmnsoOMx3XVdPMdi0Q==" spinCount="100000" sheet="1" objects="1" scenarios="1"/>
  <phoneticPr fontId="21" type="noConversion"/>
  <pageMargins left="0.7" right="0.7" top="0.78740157499999996" bottom="0.78740157499999996" header="0.3" footer="0.3"/>
  <pageSetup paperSize="9" orientation="portrait" horizontalDpi="0" verticalDpi="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dimension ref="A1:H108"/>
  <sheetViews>
    <sheetView topLeftCell="A73" workbookViewId="0">
      <selection activeCell="F106" sqref="F106"/>
    </sheetView>
  </sheetViews>
  <sheetFormatPr baseColWidth="10" defaultRowHeight="15.75" x14ac:dyDescent="0.25"/>
  <cols>
    <col min="1" max="1" width="78.5" bestFit="1" customWidth="1"/>
    <col min="2" max="2" width="10.5" bestFit="1" customWidth="1"/>
    <col min="3" max="3" width="12.625" bestFit="1" customWidth="1"/>
    <col min="4" max="4" width="6.5" bestFit="1" customWidth="1"/>
    <col min="5" max="5" width="9.5" bestFit="1" customWidth="1"/>
    <col min="6" max="6" width="67.375" bestFit="1" customWidth="1"/>
    <col min="7" max="7" width="8.625" bestFit="1" customWidth="1"/>
    <col min="8" max="8" width="30.375"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921</v>
      </c>
      <c r="B2">
        <v>566</v>
      </c>
      <c r="C2" t="s">
        <v>589</v>
      </c>
      <c r="D2" t="s">
        <v>60</v>
      </c>
      <c r="E2" t="s">
        <v>430</v>
      </c>
      <c r="F2" t="s">
        <v>4</v>
      </c>
      <c r="G2">
        <v>6</v>
      </c>
      <c r="H2" t="s">
        <v>611</v>
      </c>
    </row>
    <row r="3" spans="1:8" x14ac:dyDescent="0.25">
      <c r="A3" t="s">
        <v>921</v>
      </c>
      <c r="B3">
        <v>323</v>
      </c>
      <c r="C3" t="s">
        <v>618</v>
      </c>
      <c r="D3" t="s">
        <v>59</v>
      </c>
      <c r="E3" t="s">
        <v>437</v>
      </c>
      <c r="F3" t="s">
        <v>5</v>
      </c>
      <c r="G3">
        <v>6</v>
      </c>
      <c r="H3" t="s">
        <v>619</v>
      </c>
    </row>
    <row r="4" spans="1:8" x14ac:dyDescent="0.25">
      <c r="A4" t="s">
        <v>922</v>
      </c>
      <c r="B4">
        <v>211</v>
      </c>
      <c r="C4" t="s">
        <v>622</v>
      </c>
      <c r="D4" t="s">
        <v>59</v>
      </c>
      <c r="E4" t="s">
        <v>434</v>
      </c>
      <c r="F4" t="s">
        <v>14</v>
      </c>
      <c r="G4">
        <v>6</v>
      </c>
      <c r="H4" t="s">
        <v>623</v>
      </c>
    </row>
    <row r="5" spans="1:8" x14ac:dyDescent="0.25">
      <c r="A5" t="s">
        <v>922</v>
      </c>
      <c r="B5">
        <v>210</v>
      </c>
      <c r="C5" t="s">
        <v>585</v>
      </c>
      <c r="D5" t="s">
        <v>59</v>
      </c>
      <c r="E5" t="s">
        <v>439</v>
      </c>
      <c r="F5" t="s">
        <v>15</v>
      </c>
      <c r="G5">
        <v>6</v>
      </c>
      <c r="H5" t="s">
        <v>623</v>
      </c>
    </row>
    <row r="6" spans="1:8" x14ac:dyDescent="0.25">
      <c r="A6" t="s">
        <v>922</v>
      </c>
      <c r="B6">
        <v>177</v>
      </c>
      <c r="C6" t="s">
        <v>620</v>
      </c>
      <c r="D6" t="s">
        <v>59</v>
      </c>
      <c r="E6" t="s">
        <v>438</v>
      </c>
      <c r="F6" t="s">
        <v>12</v>
      </c>
      <c r="G6">
        <v>6</v>
      </c>
      <c r="H6" t="s">
        <v>621</v>
      </c>
    </row>
    <row r="7" spans="1:8" x14ac:dyDescent="0.25">
      <c r="A7" t="s">
        <v>922</v>
      </c>
      <c r="B7">
        <v>176</v>
      </c>
      <c r="C7" t="s">
        <v>694</v>
      </c>
      <c r="D7" t="s">
        <v>59</v>
      </c>
      <c r="E7" t="s">
        <v>433</v>
      </c>
      <c r="F7" t="s">
        <v>13</v>
      </c>
      <c r="G7">
        <v>6</v>
      </c>
      <c r="H7" t="s">
        <v>621</v>
      </c>
    </row>
    <row r="8" spans="1:8" x14ac:dyDescent="0.25">
      <c r="A8" t="s">
        <v>923</v>
      </c>
      <c r="B8">
        <v>306</v>
      </c>
      <c r="C8" t="s">
        <v>590</v>
      </c>
      <c r="D8" t="s">
        <v>60</v>
      </c>
      <c r="E8" t="s">
        <v>575</v>
      </c>
      <c r="F8" t="s">
        <v>10</v>
      </c>
      <c r="G8">
        <v>6</v>
      </c>
      <c r="H8" t="s">
        <v>612</v>
      </c>
    </row>
    <row r="9" spans="1:8" x14ac:dyDescent="0.25">
      <c r="A9" t="s">
        <v>923</v>
      </c>
      <c r="B9">
        <v>229</v>
      </c>
      <c r="C9" t="s">
        <v>592</v>
      </c>
      <c r="D9" t="s">
        <v>60</v>
      </c>
      <c r="E9" t="s">
        <v>335</v>
      </c>
      <c r="F9" t="s">
        <v>6</v>
      </c>
      <c r="G9">
        <v>6</v>
      </c>
      <c r="H9" t="s">
        <v>612</v>
      </c>
    </row>
    <row r="10" spans="1:8" x14ac:dyDescent="0.25">
      <c r="A10" t="s">
        <v>923</v>
      </c>
      <c r="B10">
        <v>228</v>
      </c>
      <c r="C10" t="s">
        <v>593</v>
      </c>
      <c r="D10" t="s">
        <v>60</v>
      </c>
      <c r="E10" t="s">
        <v>436</v>
      </c>
      <c r="F10" t="s">
        <v>7</v>
      </c>
      <c r="G10">
        <v>6</v>
      </c>
      <c r="H10" t="s">
        <v>615</v>
      </c>
    </row>
    <row r="11" spans="1:8" x14ac:dyDescent="0.25">
      <c r="A11" t="s">
        <v>923</v>
      </c>
      <c r="B11">
        <v>36</v>
      </c>
      <c r="C11" t="s">
        <v>591</v>
      </c>
      <c r="D11" t="s">
        <v>60</v>
      </c>
      <c r="E11" t="s">
        <v>292</v>
      </c>
      <c r="F11" t="s">
        <v>20</v>
      </c>
      <c r="G11">
        <v>6</v>
      </c>
      <c r="H11" t="s">
        <v>613</v>
      </c>
    </row>
    <row r="12" spans="1:8" x14ac:dyDescent="0.25">
      <c r="A12" t="s">
        <v>923</v>
      </c>
      <c r="B12">
        <v>33</v>
      </c>
      <c r="C12" t="s">
        <v>594</v>
      </c>
      <c r="D12" t="s">
        <v>60</v>
      </c>
      <c r="E12" t="s">
        <v>334</v>
      </c>
      <c r="F12" t="s">
        <v>11</v>
      </c>
      <c r="G12">
        <v>6</v>
      </c>
      <c r="H12" t="s">
        <v>616</v>
      </c>
    </row>
    <row r="13" spans="1:8" x14ac:dyDescent="0.25">
      <c r="A13" t="s">
        <v>924</v>
      </c>
      <c r="B13">
        <v>188</v>
      </c>
      <c r="C13" t="s">
        <v>603</v>
      </c>
      <c r="D13" t="s">
        <v>60</v>
      </c>
      <c r="E13" t="s">
        <v>289</v>
      </c>
      <c r="F13" t="s">
        <v>17</v>
      </c>
      <c r="G13">
        <v>6</v>
      </c>
      <c r="H13" t="s">
        <v>604</v>
      </c>
    </row>
    <row r="14" spans="1:8" x14ac:dyDescent="0.25">
      <c r="A14" t="s">
        <v>924</v>
      </c>
      <c r="B14">
        <v>340</v>
      </c>
      <c r="C14" t="s">
        <v>606</v>
      </c>
      <c r="D14" t="s">
        <v>60</v>
      </c>
      <c r="E14" t="s">
        <v>290</v>
      </c>
      <c r="F14" t="s">
        <v>9</v>
      </c>
      <c r="G14">
        <v>6</v>
      </c>
      <c r="H14" t="s">
        <v>607</v>
      </c>
    </row>
    <row r="15" spans="1:8" x14ac:dyDescent="0.25">
      <c r="A15" t="s">
        <v>924</v>
      </c>
      <c r="B15">
        <v>237</v>
      </c>
      <c r="C15" t="s">
        <v>633</v>
      </c>
      <c r="D15" t="s">
        <v>59</v>
      </c>
      <c r="E15" t="s">
        <v>306</v>
      </c>
      <c r="F15" t="s">
        <v>18</v>
      </c>
      <c r="G15">
        <v>6</v>
      </c>
      <c r="H15" t="s">
        <v>634</v>
      </c>
    </row>
    <row r="16" spans="1:8" x14ac:dyDescent="0.25">
      <c r="A16" t="s">
        <v>924</v>
      </c>
      <c r="B16">
        <v>391</v>
      </c>
      <c r="C16" t="s">
        <v>684</v>
      </c>
      <c r="D16" t="s">
        <v>59</v>
      </c>
      <c r="E16" t="s">
        <v>442</v>
      </c>
      <c r="F16" t="s">
        <v>37</v>
      </c>
      <c r="G16">
        <v>6</v>
      </c>
      <c r="H16" t="s">
        <v>607</v>
      </c>
    </row>
    <row r="17" spans="1:8" x14ac:dyDescent="0.25">
      <c r="A17" t="s">
        <v>925</v>
      </c>
      <c r="B17">
        <v>122</v>
      </c>
      <c r="C17" t="s">
        <v>608</v>
      </c>
      <c r="D17" t="s">
        <v>60</v>
      </c>
      <c r="E17" t="s">
        <v>291</v>
      </c>
      <c r="F17" t="s">
        <v>63</v>
      </c>
      <c r="G17">
        <v>6</v>
      </c>
      <c r="H17" t="s">
        <v>609</v>
      </c>
    </row>
    <row r="18" spans="1:8" x14ac:dyDescent="0.25">
      <c r="A18" t="s">
        <v>926</v>
      </c>
      <c r="B18">
        <v>574</v>
      </c>
      <c r="C18" t="s">
        <v>677</v>
      </c>
      <c r="D18" t="s">
        <v>59</v>
      </c>
      <c r="E18" t="s">
        <v>482</v>
      </c>
      <c r="F18" t="s">
        <v>554</v>
      </c>
      <c r="G18">
        <v>6</v>
      </c>
      <c r="H18" t="s">
        <v>634</v>
      </c>
    </row>
    <row r="19" spans="1:8" x14ac:dyDescent="0.25">
      <c r="A19" t="s">
        <v>926</v>
      </c>
      <c r="B19">
        <v>245</v>
      </c>
      <c r="C19" t="s">
        <v>690</v>
      </c>
      <c r="D19" t="s">
        <v>59</v>
      </c>
      <c r="E19" t="s">
        <v>447</v>
      </c>
      <c r="F19" t="s">
        <v>35</v>
      </c>
      <c r="G19">
        <v>6</v>
      </c>
      <c r="H19" t="s">
        <v>689</v>
      </c>
    </row>
    <row r="20" spans="1:8" x14ac:dyDescent="0.25">
      <c r="A20" t="s">
        <v>926</v>
      </c>
      <c r="B20">
        <v>168</v>
      </c>
      <c r="C20" t="s">
        <v>695</v>
      </c>
      <c r="D20" t="s">
        <v>59</v>
      </c>
      <c r="E20" t="s">
        <v>311</v>
      </c>
      <c r="F20" t="s">
        <v>36</v>
      </c>
      <c r="G20">
        <v>6</v>
      </c>
      <c r="H20" t="s">
        <v>679</v>
      </c>
    </row>
    <row r="21" spans="1:8" x14ac:dyDescent="0.25">
      <c r="A21" t="s">
        <v>926</v>
      </c>
      <c r="B21">
        <v>11</v>
      </c>
      <c r="C21" t="s">
        <v>698</v>
      </c>
      <c r="D21" t="s">
        <v>59</v>
      </c>
      <c r="E21" t="s">
        <v>485</v>
      </c>
      <c r="F21" t="s">
        <v>58</v>
      </c>
      <c r="G21">
        <v>6</v>
      </c>
      <c r="H21" t="s">
        <v>619</v>
      </c>
    </row>
    <row r="22" spans="1:8" x14ac:dyDescent="0.25">
      <c r="A22" t="s">
        <v>675</v>
      </c>
      <c r="B22">
        <v>969</v>
      </c>
      <c r="F22" t="s">
        <v>678</v>
      </c>
      <c r="G22">
        <v>6</v>
      </c>
      <c r="H22" t="s">
        <v>679</v>
      </c>
    </row>
    <row r="23" spans="1:8" x14ac:dyDescent="0.25">
      <c r="A23" t="s">
        <v>675</v>
      </c>
      <c r="B23">
        <v>327</v>
      </c>
      <c r="C23" t="s">
        <v>680</v>
      </c>
      <c r="D23" t="s">
        <v>59</v>
      </c>
      <c r="E23" t="s">
        <v>476</v>
      </c>
      <c r="F23" t="s">
        <v>32</v>
      </c>
      <c r="G23">
        <v>6</v>
      </c>
      <c r="H23" t="s">
        <v>681</v>
      </c>
    </row>
    <row r="24" spans="1:8" x14ac:dyDescent="0.25">
      <c r="A24" t="s">
        <v>675</v>
      </c>
      <c r="B24">
        <v>916</v>
      </c>
      <c r="F24" t="s">
        <v>555</v>
      </c>
      <c r="G24">
        <v>6</v>
      </c>
      <c r="H24" t="s">
        <v>682</v>
      </c>
    </row>
    <row r="25" spans="1:8" x14ac:dyDescent="0.25">
      <c r="A25" t="s">
        <v>675</v>
      </c>
      <c r="B25">
        <v>253</v>
      </c>
      <c r="C25" t="s">
        <v>683</v>
      </c>
      <c r="D25" t="s">
        <v>59</v>
      </c>
      <c r="E25" t="s">
        <v>441</v>
      </c>
      <c r="F25" t="s">
        <v>122</v>
      </c>
      <c r="G25">
        <v>6</v>
      </c>
      <c r="H25" t="s">
        <v>682</v>
      </c>
    </row>
    <row r="26" spans="1:8" x14ac:dyDescent="0.25">
      <c r="A26" t="s">
        <v>675</v>
      </c>
      <c r="B26">
        <v>324</v>
      </c>
      <c r="C26" t="s">
        <v>685</v>
      </c>
      <c r="D26" t="s">
        <v>59</v>
      </c>
      <c r="E26" t="s">
        <v>307</v>
      </c>
      <c r="F26" t="s">
        <v>33</v>
      </c>
      <c r="G26">
        <v>6</v>
      </c>
      <c r="H26" t="s">
        <v>621</v>
      </c>
    </row>
    <row r="27" spans="1:8" x14ac:dyDescent="0.25">
      <c r="A27" t="s">
        <v>675</v>
      </c>
      <c r="B27">
        <v>259</v>
      </c>
      <c r="C27" t="s">
        <v>686</v>
      </c>
      <c r="D27" t="s">
        <v>59</v>
      </c>
      <c r="E27" t="s">
        <v>483</v>
      </c>
      <c r="F27" t="s">
        <v>34</v>
      </c>
      <c r="G27">
        <v>6</v>
      </c>
      <c r="H27" t="s">
        <v>687</v>
      </c>
    </row>
    <row r="28" spans="1:8" x14ac:dyDescent="0.25">
      <c r="A28" t="s">
        <v>675</v>
      </c>
      <c r="B28">
        <v>41</v>
      </c>
      <c r="C28" t="s">
        <v>688</v>
      </c>
      <c r="D28" t="s">
        <v>59</v>
      </c>
      <c r="E28" t="s">
        <v>579</v>
      </c>
      <c r="F28" t="s">
        <v>580</v>
      </c>
      <c r="G28">
        <v>6</v>
      </c>
      <c r="H28" t="s">
        <v>689</v>
      </c>
    </row>
    <row r="29" spans="1:8" x14ac:dyDescent="0.25">
      <c r="A29" t="s">
        <v>675</v>
      </c>
      <c r="B29">
        <v>892</v>
      </c>
      <c r="C29" t="s">
        <v>691</v>
      </c>
      <c r="D29" t="s">
        <v>59</v>
      </c>
      <c r="E29" t="s">
        <v>310</v>
      </c>
      <c r="F29" t="s">
        <v>123</v>
      </c>
      <c r="G29">
        <v>6</v>
      </c>
      <c r="H29" t="s">
        <v>692</v>
      </c>
    </row>
    <row r="30" spans="1:8" x14ac:dyDescent="0.25">
      <c r="A30" t="s">
        <v>675</v>
      </c>
      <c r="B30">
        <v>124</v>
      </c>
      <c r="C30" t="s">
        <v>696</v>
      </c>
      <c r="D30" t="s">
        <v>59</v>
      </c>
      <c r="E30" t="s">
        <v>484</v>
      </c>
      <c r="F30" t="s">
        <v>697</v>
      </c>
      <c r="G30">
        <v>6</v>
      </c>
      <c r="H30" t="s">
        <v>679</v>
      </c>
    </row>
    <row r="31" spans="1:8" x14ac:dyDescent="0.25">
      <c r="A31" t="s">
        <v>927</v>
      </c>
      <c r="B31">
        <v>913</v>
      </c>
      <c r="C31" t="s">
        <v>676</v>
      </c>
      <c r="D31" t="s">
        <v>59</v>
      </c>
      <c r="E31" t="s">
        <v>481</v>
      </c>
      <c r="F31" t="s">
        <v>121</v>
      </c>
      <c r="G31">
        <v>6</v>
      </c>
      <c r="H31" t="s">
        <v>634</v>
      </c>
    </row>
    <row r="32" spans="1:8" x14ac:dyDescent="0.25">
      <c r="A32" t="s">
        <v>927</v>
      </c>
      <c r="B32">
        <v>944</v>
      </c>
      <c r="F32" t="s">
        <v>693</v>
      </c>
      <c r="G32">
        <v>6</v>
      </c>
      <c r="H32" t="s">
        <v>607</v>
      </c>
    </row>
    <row r="33" spans="1:8" x14ac:dyDescent="0.25">
      <c r="A33" t="s">
        <v>927</v>
      </c>
      <c r="B33">
        <v>3</v>
      </c>
      <c r="C33" t="s">
        <v>699</v>
      </c>
      <c r="D33" t="s">
        <v>59</v>
      </c>
      <c r="E33" t="s">
        <v>312</v>
      </c>
      <c r="F33" t="s">
        <v>38</v>
      </c>
      <c r="G33">
        <v>6</v>
      </c>
      <c r="H33" t="s">
        <v>634</v>
      </c>
    </row>
    <row r="34" spans="1:8" x14ac:dyDescent="0.25">
      <c r="A34" t="s">
        <v>928</v>
      </c>
      <c r="B34">
        <v>811</v>
      </c>
      <c r="C34" t="s">
        <v>929</v>
      </c>
      <c r="D34" t="s">
        <v>59</v>
      </c>
      <c r="E34" t="s">
        <v>535</v>
      </c>
      <c r="F34" t="s">
        <v>208</v>
      </c>
      <c r="G34">
        <v>6</v>
      </c>
      <c r="H34" t="s">
        <v>679</v>
      </c>
    </row>
    <row r="35" spans="1:8" x14ac:dyDescent="0.25">
      <c r="A35" t="s">
        <v>928</v>
      </c>
      <c r="B35">
        <v>813</v>
      </c>
      <c r="C35" t="s">
        <v>930</v>
      </c>
      <c r="D35" t="s">
        <v>59</v>
      </c>
      <c r="E35" t="s">
        <v>536</v>
      </c>
      <c r="F35" t="s">
        <v>209</v>
      </c>
      <c r="G35">
        <v>6</v>
      </c>
      <c r="H35" t="s">
        <v>621</v>
      </c>
    </row>
    <row r="36" spans="1:8" x14ac:dyDescent="0.25">
      <c r="A36" t="s">
        <v>928</v>
      </c>
      <c r="B36">
        <v>812</v>
      </c>
      <c r="C36" t="s">
        <v>931</v>
      </c>
      <c r="D36" t="s">
        <v>59</v>
      </c>
      <c r="E36" t="s">
        <v>537</v>
      </c>
      <c r="F36" t="s">
        <v>210</v>
      </c>
      <c r="G36">
        <v>6</v>
      </c>
      <c r="H36" t="s">
        <v>621</v>
      </c>
    </row>
    <row r="37" spans="1:8" x14ac:dyDescent="0.25">
      <c r="A37" t="s">
        <v>636</v>
      </c>
      <c r="B37">
        <v>407</v>
      </c>
      <c r="C37" t="s">
        <v>588</v>
      </c>
      <c r="D37" t="s">
        <v>60</v>
      </c>
      <c r="E37" t="s">
        <v>435</v>
      </c>
      <c r="F37" t="s">
        <v>19</v>
      </c>
      <c r="G37">
        <v>6</v>
      </c>
      <c r="H37" t="s">
        <v>614</v>
      </c>
    </row>
    <row r="38" spans="1:8" x14ac:dyDescent="0.25">
      <c r="A38" t="s">
        <v>636</v>
      </c>
      <c r="B38">
        <v>399</v>
      </c>
      <c r="C38" t="s">
        <v>637</v>
      </c>
      <c r="D38" t="s">
        <v>60</v>
      </c>
      <c r="E38" t="s">
        <v>295</v>
      </c>
      <c r="F38" t="s">
        <v>115</v>
      </c>
      <c r="G38">
        <v>6</v>
      </c>
      <c r="H38" t="s">
        <v>614</v>
      </c>
    </row>
    <row r="39" spans="1:8" x14ac:dyDescent="0.25">
      <c r="A39" t="s">
        <v>636</v>
      </c>
      <c r="B39">
        <v>879</v>
      </c>
      <c r="C39" t="s">
        <v>638</v>
      </c>
      <c r="D39" t="s">
        <v>60</v>
      </c>
      <c r="E39" t="s">
        <v>296</v>
      </c>
      <c r="F39" t="s">
        <v>577</v>
      </c>
      <c r="G39">
        <v>6</v>
      </c>
      <c r="H39" t="s">
        <v>615</v>
      </c>
    </row>
    <row r="40" spans="1:8" x14ac:dyDescent="0.25">
      <c r="A40" t="s">
        <v>636</v>
      </c>
      <c r="B40">
        <v>897</v>
      </c>
      <c r="C40" t="s">
        <v>639</v>
      </c>
      <c r="D40" t="s">
        <v>60</v>
      </c>
      <c r="E40" t="s">
        <v>297</v>
      </c>
      <c r="F40" t="s">
        <v>116</v>
      </c>
      <c r="G40">
        <v>6</v>
      </c>
      <c r="H40" t="s">
        <v>612</v>
      </c>
    </row>
    <row r="41" spans="1:8" x14ac:dyDescent="0.25">
      <c r="A41" t="s">
        <v>636</v>
      </c>
      <c r="B41">
        <v>963</v>
      </c>
      <c r="F41" t="s">
        <v>640</v>
      </c>
      <c r="G41">
        <v>6</v>
      </c>
      <c r="H41" t="s">
        <v>616</v>
      </c>
    </row>
    <row r="42" spans="1:8" x14ac:dyDescent="0.25">
      <c r="A42" t="s">
        <v>636</v>
      </c>
      <c r="B42">
        <v>735</v>
      </c>
      <c r="C42" t="s">
        <v>641</v>
      </c>
      <c r="D42" t="s">
        <v>60</v>
      </c>
      <c r="E42" t="s">
        <v>475</v>
      </c>
      <c r="F42" t="s">
        <v>53</v>
      </c>
      <c r="G42">
        <v>6</v>
      </c>
      <c r="H42" t="s">
        <v>614</v>
      </c>
    </row>
    <row r="43" spans="1:8" x14ac:dyDescent="0.25">
      <c r="A43" t="s">
        <v>636</v>
      </c>
      <c r="B43">
        <v>912</v>
      </c>
      <c r="C43" t="s">
        <v>642</v>
      </c>
      <c r="D43" t="s">
        <v>60</v>
      </c>
      <c r="E43" t="s">
        <v>433</v>
      </c>
      <c r="F43" t="s">
        <v>117</v>
      </c>
      <c r="G43">
        <v>6</v>
      </c>
      <c r="H43" t="s">
        <v>614</v>
      </c>
    </row>
    <row r="44" spans="1:8" x14ac:dyDescent="0.25">
      <c r="A44" t="s">
        <v>636</v>
      </c>
      <c r="B44">
        <v>946</v>
      </c>
      <c r="F44" t="s">
        <v>578</v>
      </c>
      <c r="G44">
        <v>6</v>
      </c>
      <c r="H44" t="s">
        <v>615</v>
      </c>
    </row>
    <row r="45" spans="1:8" x14ac:dyDescent="0.25">
      <c r="A45" t="s">
        <v>636</v>
      </c>
      <c r="B45">
        <v>328</v>
      </c>
      <c r="C45" t="s">
        <v>643</v>
      </c>
      <c r="D45" t="s">
        <v>60</v>
      </c>
      <c r="E45" t="s">
        <v>443</v>
      </c>
      <c r="F45" t="s">
        <v>22</v>
      </c>
      <c r="G45">
        <v>6</v>
      </c>
      <c r="H45" t="s">
        <v>611</v>
      </c>
    </row>
    <row r="46" spans="1:8" x14ac:dyDescent="0.25">
      <c r="A46" t="s">
        <v>636</v>
      </c>
      <c r="B46">
        <v>322</v>
      </c>
      <c r="F46" t="s">
        <v>23</v>
      </c>
      <c r="G46">
        <v>6</v>
      </c>
      <c r="H46" t="s">
        <v>644</v>
      </c>
    </row>
    <row r="47" spans="1:8" x14ac:dyDescent="0.25">
      <c r="A47" t="s">
        <v>636</v>
      </c>
      <c r="B47">
        <v>35</v>
      </c>
      <c r="C47" t="s">
        <v>645</v>
      </c>
      <c r="D47" t="s">
        <v>60</v>
      </c>
      <c r="E47" t="s">
        <v>298</v>
      </c>
      <c r="F47" t="s">
        <v>44</v>
      </c>
      <c r="G47">
        <v>6</v>
      </c>
      <c r="H47" t="s">
        <v>613</v>
      </c>
    </row>
    <row r="48" spans="1:8" x14ac:dyDescent="0.25">
      <c r="A48" t="s">
        <v>636</v>
      </c>
      <c r="B48">
        <v>244</v>
      </c>
      <c r="C48" t="s">
        <v>646</v>
      </c>
      <c r="D48" t="s">
        <v>60</v>
      </c>
      <c r="E48" t="s">
        <v>299</v>
      </c>
      <c r="F48" t="s">
        <v>25</v>
      </c>
      <c r="G48">
        <v>6</v>
      </c>
      <c r="H48" t="s">
        <v>647</v>
      </c>
    </row>
    <row r="49" spans="1:8" x14ac:dyDescent="0.25">
      <c r="A49" t="s">
        <v>636</v>
      </c>
      <c r="B49">
        <v>243</v>
      </c>
      <c r="C49" t="s">
        <v>648</v>
      </c>
      <c r="D49" t="s">
        <v>60</v>
      </c>
      <c r="E49" t="s">
        <v>300</v>
      </c>
      <c r="F49" t="s">
        <v>64</v>
      </c>
      <c r="G49">
        <v>6</v>
      </c>
      <c r="H49" t="s">
        <v>647</v>
      </c>
    </row>
    <row r="50" spans="1:8" x14ac:dyDescent="0.25">
      <c r="A50" t="s">
        <v>636</v>
      </c>
      <c r="B50">
        <v>36</v>
      </c>
      <c r="C50" t="s">
        <v>591</v>
      </c>
      <c r="D50" t="s">
        <v>60</v>
      </c>
      <c r="E50" t="s">
        <v>292</v>
      </c>
      <c r="F50" t="s">
        <v>20</v>
      </c>
      <c r="G50">
        <v>6</v>
      </c>
      <c r="H50" t="s">
        <v>613</v>
      </c>
    </row>
    <row r="51" spans="1:8" x14ac:dyDescent="0.25">
      <c r="A51" t="s">
        <v>636</v>
      </c>
      <c r="B51">
        <v>583</v>
      </c>
      <c r="C51" t="s">
        <v>649</v>
      </c>
      <c r="D51" t="s">
        <v>60</v>
      </c>
      <c r="E51" t="s">
        <v>444</v>
      </c>
      <c r="F51" t="s">
        <v>24</v>
      </c>
      <c r="G51">
        <v>6</v>
      </c>
      <c r="H51" t="s">
        <v>614</v>
      </c>
    </row>
    <row r="52" spans="1:8" x14ac:dyDescent="0.25">
      <c r="A52" t="s">
        <v>636</v>
      </c>
      <c r="B52">
        <v>519</v>
      </c>
      <c r="C52" t="s">
        <v>651</v>
      </c>
      <c r="D52" t="s">
        <v>60</v>
      </c>
      <c r="E52" t="s">
        <v>448</v>
      </c>
      <c r="F52" t="s">
        <v>40</v>
      </c>
      <c r="G52">
        <v>6</v>
      </c>
      <c r="H52" t="s">
        <v>612</v>
      </c>
    </row>
    <row r="53" spans="1:8" x14ac:dyDescent="0.25">
      <c r="A53" t="s">
        <v>636</v>
      </c>
      <c r="B53">
        <v>520</v>
      </c>
      <c r="C53" t="s">
        <v>652</v>
      </c>
      <c r="D53" t="s">
        <v>60</v>
      </c>
      <c r="E53" t="s">
        <v>301</v>
      </c>
      <c r="F53" t="s">
        <v>41</v>
      </c>
      <c r="G53">
        <v>6</v>
      </c>
      <c r="H53" t="s">
        <v>612</v>
      </c>
    </row>
    <row r="54" spans="1:8" x14ac:dyDescent="0.25">
      <c r="A54" t="s">
        <v>636</v>
      </c>
      <c r="B54">
        <v>584</v>
      </c>
      <c r="C54" t="s">
        <v>650</v>
      </c>
      <c r="D54" t="s">
        <v>60</v>
      </c>
      <c r="E54" t="s">
        <v>445</v>
      </c>
      <c r="F54" t="s">
        <v>52</v>
      </c>
      <c r="G54">
        <v>6</v>
      </c>
      <c r="H54" t="s">
        <v>614</v>
      </c>
    </row>
    <row r="55" spans="1:8" x14ac:dyDescent="0.25">
      <c r="A55" t="s">
        <v>636</v>
      </c>
      <c r="B55">
        <v>585</v>
      </c>
      <c r="C55" t="s">
        <v>653</v>
      </c>
      <c r="D55" t="s">
        <v>60</v>
      </c>
      <c r="E55" t="s">
        <v>446</v>
      </c>
      <c r="F55" t="s">
        <v>42</v>
      </c>
      <c r="G55">
        <v>6</v>
      </c>
      <c r="H55" t="s">
        <v>614</v>
      </c>
    </row>
    <row r="56" spans="1:8" x14ac:dyDescent="0.25">
      <c r="A56" t="s">
        <v>636</v>
      </c>
      <c r="B56">
        <v>970</v>
      </c>
      <c r="F56" t="s">
        <v>654</v>
      </c>
      <c r="G56">
        <v>6</v>
      </c>
      <c r="H56" t="s">
        <v>655</v>
      </c>
    </row>
    <row r="57" spans="1:8" x14ac:dyDescent="0.25">
      <c r="A57" t="s">
        <v>636</v>
      </c>
      <c r="B57">
        <v>586</v>
      </c>
      <c r="C57" t="s">
        <v>656</v>
      </c>
      <c r="D57" t="s">
        <v>60</v>
      </c>
      <c r="E57" t="s">
        <v>302</v>
      </c>
      <c r="F57" t="s">
        <v>46</v>
      </c>
      <c r="G57">
        <v>6</v>
      </c>
      <c r="H57" t="s">
        <v>614</v>
      </c>
    </row>
    <row r="58" spans="1:8" x14ac:dyDescent="0.25">
      <c r="A58" t="s">
        <v>636</v>
      </c>
      <c r="B58">
        <v>156</v>
      </c>
      <c r="C58" t="s">
        <v>657</v>
      </c>
      <c r="D58" t="s">
        <v>60</v>
      </c>
      <c r="E58" t="s">
        <v>303</v>
      </c>
      <c r="F58" t="s">
        <v>26</v>
      </c>
      <c r="G58">
        <v>6</v>
      </c>
      <c r="H58" t="s">
        <v>658</v>
      </c>
    </row>
    <row r="59" spans="1:8" x14ac:dyDescent="0.25">
      <c r="A59" t="s">
        <v>636</v>
      </c>
      <c r="B59">
        <v>152</v>
      </c>
      <c r="C59" t="s">
        <v>659</v>
      </c>
      <c r="D59" t="s">
        <v>60</v>
      </c>
      <c r="E59" t="s">
        <v>304</v>
      </c>
      <c r="F59" t="s">
        <v>660</v>
      </c>
      <c r="G59">
        <v>6</v>
      </c>
      <c r="H59" t="s">
        <v>661</v>
      </c>
    </row>
    <row r="60" spans="1:8" x14ac:dyDescent="0.25">
      <c r="A60" t="s">
        <v>636</v>
      </c>
      <c r="B60">
        <v>757</v>
      </c>
      <c r="C60" t="s">
        <v>662</v>
      </c>
      <c r="D60" t="s">
        <v>60</v>
      </c>
      <c r="E60" t="s">
        <v>467</v>
      </c>
      <c r="F60" t="s">
        <v>65</v>
      </c>
      <c r="G60">
        <v>6</v>
      </c>
      <c r="H60" t="s">
        <v>614</v>
      </c>
    </row>
    <row r="61" spans="1:8" x14ac:dyDescent="0.25">
      <c r="A61" t="s">
        <v>636</v>
      </c>
      <c r="B61">
        <v>803</v>
      </c>
      <c r="C61" t="s">
        <v>663</v>
      </c>
      <c r="D61" t="s">
        <v>60</v>
      </c>
      <c r="E61" t="s">
        <v>337</v>
      </c>
      <c r="F61" t="s">
        <v>66</v>
      </c>
      <c r="G61">
        <v>6</v>
      </c>
      <c r="H61" t="s">
        <v>614</v>
      </c>
    </row>
    <row r="62" spans="1:8" x14ac:dyDescent="0.25">
      <c r="A62" t="s">
        <v>636</v>
      </c>
      <c r="B62">
        <v>148</v>
      </c>
      <c r="C62" t="s">
        <v>664</v>
      </c>
      <c r="D62" t="s">
        <v>60</v>
      </c>
      <c r="E62" t="s">
        <v>305</v>
      </c>
      <c r="F62" t="s">
        <v>67</v>
      </c>
      <c r="G62">
        <v>6</v>
      </c>
      <c r="H62" t="s">
        <v>614</v>
      </c>
    </row>
    <row r="63" spans="1:8" x14ac:dyDescent="0.25">
      <c r="A63" t="s">
        <v>636</v>
      </c>
      <c r="B63">
        <v>802</v>
      </c>
      <c r="C63" t="s">
        <v>665</v>
      </c>
      <c r="D63" t="s">
        <v>60</v>
      </c>
      <c r="E63" t="s">
        <v>306</v>
      </c>
      <c r="F63" t="s">
        <v>68</v>
      </c>
      <c r="G63">
        <v>6</v>
      </c>
      <c r="H63" t="s">
        <v>614</v>
      </c>
    </row>
    <row r="64" spans="1:8" x14ac:dyDescent="0.25">
      <c r="A64" t="s">
        <v>636</v>
      </c>
      <c r="B64">
        <v>804</v>
      </c>
      <c r="C64" t="s">
        <v>666</v>
      </c>
      <c r="D64" t="s">
        <v>60</v>
      </c>
      <c r="E64" t="s">
        <v>307</v>
      </c>
      <c r="F64" t="s">
        <v>69</v>
      </c>
      <c r="G64">
        <v>6</v>
      </c>
      <c r="H64" t="s">
        <v>614</v>
      </c>
    </row>
    <row r="65" spans="1:8" x14ac:dyDescent="0.25">
      <c r="A65" t="s">
        <v>636</v>
      </c>
      <c r="B65">
        <v>797</v>
      </c>
      <c r="C65" t="s">
        <v>667</v>
      </c>
      <c r="D65" t="s">
        <v>60</v>
      </c>
      <c r="E65" t="s">
        <v>308</v>
      </c>
      <c r="F65" t="s">
        <v>57</v>
      </c>
      <c r="G65">
        <v>6</v>
      </c>
      <c r="H65" t="s">
        <v>655</v>
      </c>
    </row>
    <row r="66" spans="1:8" x14ac:dyDescent="0.25">
      <c r="A66" t="s">
        <v>636</v>
      </c>
      <c r="B66">
        <v>33</v>
      </c>
      <c r="C66" t="s">
        <v>594</v>
      </c>
      <c r="D66" t="s">
        <v>60</v>
      </c>
      <c r="E66" t="s">
        <v>334</v>
      </c>
      <c r="F66" t="s">
        <v>11</v>
      </c>
      <c r="G66">
        <v>6</v>
      </c>
      <c r="H66" t="s">
        <v>616</v>
      </c>
    </row>
    <row r="67" spans="1:8" x14ac:dyDescent="0.25">
      <c r="A67" t="s">
        <v>636</v>
      </c>
      <c r="B67">
        <v>416</v>
      </c>
      <c r="C67" t="s">
        <v>668</v>
      </c>
      <c r="D67" t="s">
        <v>60</v>
      </c>
      <c r="E67" t="s">
        <v>309</v>
      </c>
      <c r="F67" t="s">
        <v>43</v>
      </c>
      <c r="G67">
        <v>6</v>
      </c>
      <c r="H67" t="s">
        <v>669</v>
      </c>
    </row>
    <row r="68" spans="1:8" x14ac:dyDescent="0.25">
      <c r="A68" t="s">
        <v>636</v>
      </c>
      <c r="B68">
        <v>415</v>
      </c>
      <c r="C68" t="s">
        <v>670</v>
      </c>
      <c r="D68" t="s">
        <v>60</v>
      </c>
      <c r="E68" t="s">
        <v>477</v>
      </c>
      <c r="F68" t="s">
        <v>45</v>
      </c>
      <c r="G68">
        <v>6</v>
      </c>
      <c r="H68" t="s">
        <v>669</v>
      </c>
    </row>
    <row r="69" spans="1:8" x14ac:dyDescent="0.25">
      <c r="A69" t="s">
        <v>700</v>
      </c>
      <c r="B69">
        <v>396</v>
      </c>
      <c r="C69" t="s">
        <v>701</v>
      </c>
      <c r="D69" t="s">
        <v>60</v>
      </c>
      <c r="E69" t="s">
        <v>313</v>
      </c>
      <c r="F69" t="s">
        <v>27</v>
      </c>
      <c r="G69">
        <v>6</v>
      </c>
      <c r="H69" t="s">
        <v>609</v>
      </c>
    </row>
    <row r="70" spans="1:8" x14ac:dyDescent="0.25">
      <c r="A70" t="s">
        <v>700</v>
      </c>
      <c r="B70">
        <v>395</v>
      </c>
      <c r="C70" t="s">
        <v>702</v>
      </c>
      <c r="D70" t="s">
        <v>60</v>
      </c>
      <c r="E70" t="s">
        <v>314</v>
      </c>
      <c r="F70" t="s">
        <v>28</v>
      </c>
      <c r="G70">
        <v>6</v>
      </c>
      <c r="H70" t="s">
        <v>609</v>
      </c>
    </row>
    <row r="71" spans="1:8" x14ac:dyDescent="0.25">
      <c r="A71" t="s">
        <v>700</v>
      </c>
      <c r="B71">
        <v>639</v>
      </c>
      <c r="C71" t="s">
        <v>703</v>
      </c>
      <c r="D71" t="s">
        <v>60</v>
      </c>
      <c r="E71" t="s">
        <v>315</v>
      </c>
      <c r="F71" t="s">
        <v>8</v>
      </c>
      <c r="G71">
        <v>6</v>
      </c>
      <c r="H71" t="s">
        <v>609</v>
      </c>
    </row>
    <row r="72" spans="1:8" x14ac:dyDescent="0.25">
      <c r="A72" t="s">
        <v>700</v>
      </c>
      <c r="B72">
        <v>247</v>
      </c>
      <c r="C72" t="s">
        <v>704</v>
      </c>
      <c r="D72" t="s">
        <v>60</v>
      </c>
      <c r="E72" t="s">
        <v>316</v>
      </c>
      <c r="F72" t="s">
        <v>29</v>
      </c>
      <c r="G72">
        <v>6</v>
      </c>
      <c r="H72" t="s">
        <v>609</v>
      </c>
    </row>
    <row r="73" spans="1:8" x14ac:dyDescent="0.25">
      <c r="A73" t="s">
        <v>700</v>
      </c>
      <c r="B73">
        <v>640</v>
      </c>
      <c r="C73" t="s">
        <v>635</v>
      </c>
      <c r="D73" t="s">
        <v>60</v>
      </c>
      <c r="E73" t="s">
        <v>294</v>
      </c>
      <c r="F73" t="s">
        <v>21</v>
      </c>
      <c r="G73">
        <v>6</v>
      </c>
      <c r="H73" t="s">
        <v>609</v>
      </c>
    </row>
    <row r="74" spans="1:8" x14ac:dyDescent="0.25">
      <c r="A74" t="s">
        <v>700</v>
      </c>
      <c r="B74">
        <v>234</v>
      </c>
      <c r="C74" t="s">
        <v>705</v>
      </c>
      <c r="D74" t="s">
        <v>60</v>
      </c>
      <c r="E74" t="s">
        <v>317</v>
      </c>
      <c r="F74" t="s">
        <v>30</v>
      </c>
      <c r="G74">
        <v>6</v>
      </c>
      <c r="H74" t="s">
        <v>609</v>
      </c>
    </row>
    <row r="75" spans="1:8" x14ac:dyDescent="0.25">
      <c r="A75" t="s">
        <v>700</v>
      </c>
      <c r="B75">
        <v>15</v>
      </c>
      <c r="C75" t="s">
        <v>706</v>
      </c>
      <c r="D75" t="s">
        <v>60</v>
      </c>
      <c r="E75" t="s">
        <v>318</v>
      </c>
      <c r="F75" t="s">
        <v>31</v>
      </c>
      <c r="G75">
        <v>6</v>
      </c>
      <c r="H75" t="s">
        <v>609</v>
      </c>
    </row>
    <row r="76" spans="1:8" x14ac:dyDescent="0.25">
      <c r="A76" t="s">
        <v>707</v>
      </c>
      <c r="B76">
        <v>926</v>
      </c>
      <c r="C76" t="s">
        <v>628</v>
      </c>
      <c r="D76" t="s">
        <v>62</v>
      </c>
      <c r="E76" t="s">
        <v>629</v>
      </c>
      <c r="F76" t="s">
        <v>630</v>
      </c>
      <c r="G76">
        <v>6</v>
      </c>
      <c r="H76" t="s">
        <v>631</v>
      </c>
    </row>
    <row r="77" spans="1:8" x14ac:dyDescent="0.25">
      <c r="A77" t="s">
        <v>707</v>
      </c>
      <c r="B77">
        <v>928</v>
      </c>
      <c r="C77" t="s">
        <v>596</v>
      </c>
      <c r="D77" t="s">
        <v>62</v>
      </c>
      <c r="E77" t="s">
        <v>597</v>
      </c>
      <c r="F77" t="s">
        <v>61</v>
      </c>
      <c r="G77">
        <v>6</v>
      </c>
      <c r="H77" t="s">
        <v>632</v>
      </c>
    </row>
    <row r="78" spans="1:8" x14ac:dyDescent="0.25">
      <c r="A78" t="s">
        <v>707</v>
      </c>
      <c r="B78">
        <v>333</v>
      </c>
      <c r="C78" t="s">
        <v>595</v>
      </c>
      <c r="D78" t="s">
        <v>62</v>
      </c>
      <c r="E78" t="s">
        <v>319</v>
      </c>
      <c r="F78" t="s">
        <v>114</v>
      </c>
      <c r="G78">
        <v>6</v>
      </c>
      <c r="H78" t="s">
        <v>708</v>
      </c>
    </row>
    <row r="79" spans="1:8" x14ac:dyDescent="0.25">
      <c r="A79" t="s">
        <v>707</v>
      </c>
      <c r="B79">
        <v>8</v>
      </c>
      <c r="C79" t="s">
        <v>625</v>
      </c>
      <c r="D79" t="s">
        <v>60</v>
      </c>
      <c r="E79" t="s">
        <v>293</v>
      </c>
      <c r="F79" t="s">
        <v>16</v>
      </c>
      <c r="G79">
        <v>6</v>
      </c>
      <c r="H79" t="s">
        <v>626</v>
      </c>
    </row>
    <row r="80" spans="1:8" x14ac:dyDescent="0.25">
      <c r="A80" t="s">
        <v>707</v>
      </c>
      <c r="B80">
        <v>949</v>
      </c>
      <c r="F80" t="s">
        <v>576</v>
      </c>
      <c r="G80">
        <v>6</v>
      </c>
      <c r="H80" t="s">
        <v>708</v>
      </c>
    </row>
    <row r="81" spans="1:8" x14ac:dyDescent="0.25">
      <c r="A81" t="s">
        <v>707</v>
      </c>
      <c r="B81">
        <v>274</v>
      </c>
      <c r="F81" t="s">
        <v>132</v>
      </c>
      <c r="G81">
        <v>6</v>
      </c>
      <c r="H81" t="s">
        <v>708</v>
      </c>
    </row>
    <row r="82" spans="1:8" x14ac:dyDescent="0.25">
      <c r="A82" t="s">
        <v>707</v>
      </c>
      <c r="B82">
        <v>226</v>
      </c>
      <c r="C82" t="s">
        <v>710</v>
      </c>
      <c r="D82" t="s">
        <v>62</v>
      </c>
      <c r="E82" t="s">
        <v>320</v>
      </c>
      <c r="F82" t="s">
        <v>39</v>
      </c>
      <c r="G82">
        <v>6</v>
      </c>
      <c r="H82" t="s">
        <v>711</v>
      </c>
    </row>
    <row r="83" spans="1:8" x14ac:dyDescent="0.25">
      <c r="A83" t="s">
        <v>707</v>
      </c>
      <c r="B83">
        <v>486</v>
      </c>
      <c r="C83" t="s">
        <v>598</v>
      </c>
      <c r="D83" t="s">
        <v>62</v>
      </c>
      <c r="E83" t="s">
        <v>321</v>
      </c>
      <c r="F83" t="s">
        <v>553</v>
      </c>
      <c r="G83">
        <v>6</v>
      </c>
      <c r="H83" t="s">
        <v>711</v>
      </c>
    </row>
    <row r="84" spans="1:8" x14ac:dyDescent="0.25">
      <c r="A84" t="s">
        <v>707</v>
      </c>
      <c r="B84">
        <v>32</v>
      </c>
      <c r="C84" t="s">
        <v>599</v>
      </c>
      <c r="D84" t="s">
        <v>62</v>
      </c>
      <c r="E84" t="s">
        <v>322</v>
      </c>
      <c r="F84" t="s">
        <v>70</v>
      </c>
      <c r="G84">
        <v>6</v>
      </c>
      <c r="H84" t="s">
        <v>712</v>
      </c>
    </row>
    <row r="85" spans="1:8" x14ac:dyDescent="0.25">
      <c r="A85" t="s">
        <v>932</v>
      </c>
      <c r="B85">
        <v>814</v>
      </c>
      <c r="C85" t="s">
        <v>933</v>
      </c>
      <c r="D85" t="s">
        <v>59</v>
      </c>
      <c r="E85" t="s">
        <v>538</v>
      </c>
      <c r="F85" t="s">
        <v>211</v>
      </c>
      <c r="G85">
        <v>6</v>
      </c>
      <c r="H85" t="s">
        <v>934</v>
      </c>
    </row>
    <row r="86" spans="1:8" x14ac:dyDescent="0.25">
      <c r="A86" t="s">
        <v>932</v>
      </c>
      <c r="B86">
        <v>815</v>
      </c>
      <c r="C86" t="s">
        <v>935</v>
      </c>
      <c r="D86" t="s">
        <v>60</v>
      </c>
      <c r="E86" t="s">
        <v>536</v>
      </c>
      <c r="F86" t="s">
        <v>212</v>
      </c>
      <c r="G86">
        <v>6</v>
      </c>
      <c r="H86" t="s">
        <v>934</v>
      </c>
    </row>
    <row r="87" spans="1:8" x14ac:dyDescent="0.25">
      <c r="A87" t="s">
        <v>932</v>
      </c>
      <c r="B87">
        <v>816</v>
      </c>
      <c r="C87" t="s">
        <v>936</v>
      </c>
      <c r="D87" t="s">
        <v>60</v>
      </c>
      <c r="E87" t="s">
        <v>539</v>
      </c>
      <c r="F87" t="s">
        <v>213</v>
      </c>
      <c r="G87">
        <v>6</v>
      </c>
      <c r="H87" t="s">
        <v>934</v>
      </c>
    </row>
    <row r="88" spans="1:8" x14ac:dyDescent="0.25">
      <c r="A88" t="s">
        <v>722</v>
      </c>
      <c r="B88">
        <v>796</v>
      </c>
      <c r="C88" t="s">
        <v>733</v>
      </c>
      <c r="D88" t="s">
        <v>60</v>
      </c>
      <c r="E88" t="s">
        <v>361</v>
      </c>
      <c r="F88" t="s">
        <v>734</v>
      </c>
      <c r="G88">
        <v>6</v>
      </c>
      <c r="H88" t="s">
        <v>655</v>
      </c>
    </row>
    <row r="89" spans="1:8" x14ac:dyDescent="0.25">
      <c r="A89" t="s">
        <v>722</v>
      </c>
      <c r="B89">
        <v>800</v>
      </c>
      <c r="C89" t="s">
        <v>737</v>
      </c>
      <c r="D89" t="s">
        <v>60</v>
      </c>
      <c r="E89" t="s">
        <v>330</v>
      </c>
      <c r="F89" t="s">
        <v>738</v>
      </c>
      <c r="G89">
        <v>6</v>
      </c>
      <c r="H89" t="s">
        <v>615</v>
      </c>
    </row>
    <row r="90" spans="1:8" x14ac:dyDescent="0.25">
      <c r="A90" t="s">
        <v>722</v>
      </c>
      <c r="B90">
        <v>517</v>
      </c>
      <c r="C90" t="s">
        <v>739</v>
      </c>
      <c r="D90" t="s">
        <v>60</v>
      </c>
      <c r="E90" t="s">
        <v>331</v>
      </c>
      <c r="F90" t="s">
        <v>49</v>
      </c>
      <c r="G90">
        <v>6</v>
      </c>
      <c r="H90" t="s">
        <v>612</v>
      </c>
    </row>
    <row r="91" spans="1:8" x14ac:dyDescent="0.25">
      <c r="A91" t="s">
        <v>722</v>
      </c>
      <c r="B91">
        <v>296</v>
      </c>
      <c r="C91" t="s">
        <v>740</v>
      </c>
      <c r="D91" t="s">
        <v>60</v>
      </c>
      <c r="E91" t="s">
        <v>332</v>
      </c>
      <c r="F91" t="s">
        <v>47</v>
      </c>
      <c r="G91">
        <v>6</v>
      </c>
      <c r="H91" t="s">
        <v>614</v>
      </c>
    </row>
    <row r="92" spans="1:8" x14ac:dyDescent="0.25">
      <c r="A92" t="s">
        <v>722</v>
      </c>
      <c r="B92">
        <v>292</v>
      </c>
      <c r="F92" t="s">
        <v>48</v>
      </c>
      <c r="G92">
        <v>6</v>
      </c>
      <c r="H92" t="s">
        <v>613</v>
      </c>
    </row>
    <row r="93" spans="1:8" x14ac:dyDescent="0.25">
      <c r="A93" t="s">
        <v>722</v>
      </c>
      <c r="B93">
        <v>303</v>
      </c>
      <c r="C93" t="s">
        <v>741</v>
      </c>
      <c r="D93" t="s">
        <v>60</v>
      </c>
      <c r="E93" t="s">
        <v>333</v>
      </c>
      <c r="F93" t="s">
        <v>131</v>
      </c>
      <c r="G93">
        <v>6</v>
      </c>
      <c r="H93" t="s">
        <v>609</v>
      </c>
    </row>
    <row r="94" spans="1:8" x14ac:dyDescent="0.25">
      <c r="A94" t="s">
        <v>722</v>
      </c>
      <c r="B94">
        <v>301</v>
      </c>
      <c r="F94" t="s">
        <v>71</v>
      </c>
      <c r="G94">
        <v>6</v>
      </c>
      <c r="H94" t="s">
        <v>611</v>
      </c>
    </row>
    <row r="95" spans="1:8" x14ac:dyDescent="0.25">
      <c r="A95" t="s">
        <v>722</v>
      </c>
      <c r="B95">
        <v>948</v>
      </c>
      <c r="F95" t="s">
        <v>743</v>
      </c>
      <c r="G95">
        <v>6</v>
      </c>
      <c r="H95" t="s">
        <v>611</v>
      </c>
    </row>
    <row r="96" spans="1:8" x14ac:dyDescent="0.25">
      <c r="A96" t="s">
        <v>731</v>
      </c>
      <c r="B96">
        <v>899</v>
      </c>
      <c r="C96" t="s">
        <v>723</v>
      </c>
      <c r="D96" t="s">
        <v>59</v>
      </c>
      <c r="E96" t="s">
        <v>323</v>
      </c>
      <c r="F96" t="s">
        <v>127</v>
      </c>
      <c r="G96">
        <v>6</v>
      </c>
      <c r="H96" t="s">
        <v>692</v>
      </c>
    </row>
    <row r="97" spans="1:8" x14ac:dyDescent="0.25">
      <c r="A97" t="s">
        <v>731</v>
      </c>
      <c r="B97">
        <v>894</v>
      </c>
      <c r="C97" t="s">
        <v>724</v>
      </c>
      <c r="D97" t="s">
        <v>59</v>
      </c>
      <c r="E97" t="s">
        <v>324</v>
      </c>
      <c r="F97" t="s">
        <v>128</v>
      </c>
      <c r="G97">
        <v>6</v>
      </c>
      <c r="H97" t="s">
        <v>725</v>
      </c>
    </row>
    <row r="98" spans="1:8" x14ac:dyDescent="0.25">
      <c r="A98" t="s">
        <v>731</v>
      </c>
      <c r="B98">
        <v>729</v>
      </c>
      <c r="F98" t="s">
        <v>50</v>
      </c>
      <c r="G98">
        <v>6</v>
      </c>
      <c r="H98" t="s">
        <v>689</v>
      </c>
    </row>
    <row r="99" spans="1:8" x14ac:dyDescent="0.25">
      <c r="A99" t="s">
        <v>731</v>
      </c>
      <c r="B99">
        <v>730</v>
      </c>
      <c r="C99" t="s">
        <v>726</v>
      </c>
      <c r="D99" t="s">
        <v>59</v>
      </c>
      <c r="E99" t="s">
        <v>325</v>
      </c>
      <c r="F99" t="s">
        <v>51</v>
      </c>
      <c r="G99">
        <v>6</v>
      </c>
      <c r="H99" t="s">
        <v>687</v>
      </c>
    </row>
    <row r="100" spans="1:8" x14ac:dyDescent="0.25">
      <c r="A100" t="s">
        <v>731</v>
      </c>
      <c r="B100">
        <v>298</v>
      </c>
      <c r="F100" t="s">
        <v>556</v>
      </c>
      <c r="G100">
        <v>6</v>
      </c>
      <c r="H100" t="s">
        <v>682</v>
      </c>
    </row>
    <row r="101" spans="1:8" x14ac:dyDescent="0.25">
      <c r="A101" t="s">
        <v>731</v>
      </c>
      <c r="B101">
        <v>731</v>
      </c>
      <c r="C101" t="s">
        <v>727</v>
      </c>
      <c r="D101" t="s">
        <v>59</v>
      </c>
      <c r="E101" t="s">
        <v>326</v>
      </c>
      <c r="F101" t="s">
        <v>728</v>
      </c>
      <c r="G101">
        <v>6</v>
      </c>
      <c r="H101" t="s">
        <v>679</v>
      </c>
    </row>
    <row r="102" spans="1:8" x14ac:dyDescent="0.25">
      <c r="A102" t="s">
        <v>731</v>
      </c>
      <c r="B102">
        <v>732</v>
      </c>
      <c r="C102" t="s">
        <v>729</v>
      </c>
      <c r="D102" t="s">
        <v>59</v>
      </c>
      <c r="E102" t="s">
        <v>327</v>
      </c>
      <c r="F102" t="s">
        <v>55</v>
      </c>
      <c r="G102">
        <v>6</v>
      </c>
      <c r="H102" t="s">
        <v>607</v>
      </c>
    </row>
    <row r="103" spans="1:8" x14ac:dyDescent="0.25">
      <c r="A103" t="s">
        <v>731</v>
      </c>
      <c r="B103">
        <v>733</v>
      </c>
      <c r="C103" t="s">
        <v>937</v>
      </c>
      <c r="D103" t="s">
        <v>59</v>
      </c>
      <c r="E103" t="s">
        <v>366</v>
      </c>
      <c r="F103" t="s">
        <v>938</v>
      </c>
      <c r="G103">
        <v>6</v>
      </c>
      <c r="H103" t="s">
        <v>619</v>
      </c>
    </row>
    <row r="104" spans="1:8" x14ac:dyDescent="0.25">
      <c r="A104" t="s">
        <v>731</v>
      </c>
      <c r="B104">
        <v>734</v>
      </c>
      <c r="C104" t="s">
        <v>730</v>
      </c>
      <c r="D104" t="s">
        <v>59</v>
      </c>
      <c r="E104" t="s">
        <v>328</v>
      </c>
      <c r="F104" t="s">
        <v>56</v>
      </c>
      <c r="G104">
        <v>6</v>
      </c>
      <c r="H104" t="s">
        <v>634</v>
      </c>
    </row>
    <row r="105" spans="1:8" x14ac:dyDescent="0.25">
      <c r="A105" t="s">
        <v>731</v>
      </c>
      <c r="B105">
        <v>601</v>
      </c>
      <c r="F105" t="s">
        <v>214</v>
      </c>
      <c r="G105">
        <v>6</v>
      </c>
      <c r="H105" t="s">
        <v>621</v>
      </c>
    </row>
    <row r="106" spans="1:8" x14ac:dyDescent="0.25">
      <c r="A106" t="s">
        <v>939</v>
      </c>
      <c r="B106">
        <v>477</v>
      </c>
      <c r="C106" t="s">
        <v>600</v>
      </c>
      <c r="D106" t="s">
        <v>431</v>
      </c>
      <c r="E106" t="s">
        <v>432</v>
      </c>
      <c r="F106" t="s">
        <v>215</v>
      </c>
      <c r="G106">
        <v>6</v>
      </c>
      <c r="H106" t="s">
        <v>621</v>
      </c>
    </row>
    <row r="107" spans="1:8" x14ac:dyDescent="0.25">
      <c r="A107" t="s">
        <v>939</v>
      </c>
      <c r="B107">
        <v>546</v>
      </c>
      <c r="C107" t="s">
        <v>940</v>
      </c>
      <c r="D107" t="s">
        <v>431</v>
      </c>
      <c r="E107" t="s">
        <v>540</v>
      </c>
      <c r="F107" t="s">
        <v>216</v>
      </c>
      <c r="G107">
        <v>6</v>
      </c>
      <c r="H107" t="s">
        <v>621</v>
      </c>
    </row>
    <row r="108" spans="1:8" x14ac:dyDescent="0.25">
      <c r="A108" t="s">
        <v>601</v>
      </c>
      <c r="B108">
        <v>544</v>
      </c>
      <c r="C108" t="s">
        <v>843</v>
      </c>
      <c r="D108" t="s">
        <v>562</v>
      </c>
      <c r="E108" t="s">
        <v>474</v>
      </c>
      <c r="F108" t="s">
        <v>217</v>
      </c>
      <c r="G108">
        <v>12</v>
      </c>
      <c r="H108" t="s">
        <v>621</v>
      </c>
    </row>
  </sheetData>
  <sheetProtection algorithmName="SHA-512" hashValue="6lO0Z/d7FiHL/76ftL5ZQ433eUEyuFeOkuYYdzUwiRVEIgm+ri2TEhrlRScZF2jAaFGzcDltXpFm+PsPCXHOZQ==" saltValue="5QWdqhb1FX1/jnOyT4asLA==" spinCount="100000" sheet="1" objects="1" scenarios="1"/>
  <phoneticPr fontId="21" type="noConversion"/>
  <pageMargins left="0.7" right="0.7" top="0.78740157499999996" bottom="0.78740157499999996" header="0.3" footer="0.3"/>
  <pageSetup paperSize="9" orientation="portrait" horizontalDpi="0" verticalDpi="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dimension ref="A1:H89"/>
  <sheetViews>
    <sheetView workbookViewId="0">
      <selection activeCell="E22" sqref="E22"/>
    </sheetView>
  </sheetViews>
  <sheetFormatPr baseColWidth="10" defaultRowHeight="15.75" x14ac:dyDescent="0.25"/>
  <cols>
    <col min="1" max="1" width="49.125" bestFit="1" customWidth="1"/>
    <col min="2" max="2" width="10.5" bestFit="1" customWidth="1"/>
    <col min="3" max="3" width="12.625" bestFit="1" customWidth="1"/>
    <col min="4" max="4" width="6.5" bestFit="1" customWidth="1"/>
    <col min="5" max="5" width="9.5" bestFit="1" customWidth="1"/>
    <col min="6" max="6" width="80.625" bestFit="1" customWidth="1"/>
    <col min="7" max="7" width="8.625" bestFit="1" customWidth="1"/>
    <col min="8" max="8" width="30"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751</v>
      </c>
      <c r="B2">
        <v>162</v>
      </c>
      <c r="C2" t="s">
        <v>752</v>
      </c>
      <c r="D2" t="s">
        <v>59</v>
      </c>
      <c r="E2" t="s">
        <v>527</v>
      </c>
      <c r="F2" t="s">
        <v>147</v>
      </c>
      <c r="G2">
        <v>6</v>
      </c>
      <c r="H2" t="s">
        <v>687</v>
      </c>
    </row>
    <row r="3" spans="1:8" x14ac:dyDescent="0.25">
      <c r="A3" t="s">
        <v>751</v>
      </c>
      <c r="B3">
        <v>174</v>
      </c>
      <c r="C3" t="s">
        <v>753</v>
      </c>
      <c r="D3" t="s">
        <v>59</v>
      </c>
      <c r="E3" t="s">
        <v>455</v>
      </c>
      <c r="F3" t="s">
        <v>148</v>
      </c>
      <c r="G3">
        <v>6</v>
      </c>
      <c r="H3" t="s">
        <v>621</v>
      </c>
    </row>
    <row r="4" spans="1:8" x14ac:dyDescent="0.25">
      <c r="A4" t="s">
        <v>751</v>
      </c>
      <c r="B4">
        <v>390</v>
      </c>
      <c r="C4" t="s">
        <v>754</v>
      </c>
      <c r="D4" t="s">
        <v>59</v>
      </c>
      <c r="E4" t="s">
        <v>451</v>
      </c>
      <c r="F4" t="s">
        <v>145</v>
      </c>
      <c r="G4">
        <v>6</v>
      </c>
      <c r="H4" t="s">
        <v>607</v>
      </c>
    </row>
    <row r="5" spans="1:8" x14ac:dyDescent="0.25">
      <c r="A5" t="s">
        <v>751</v>
      </c>
      <c r="B5">
        <v>389</v>
      </c>
      <c r="C5" t="s">
        <v>755</v>
      </c>
      <c r="D5" t="s">
        <v>59</v>
      </c>
      <c r="E5" t="s">
        <v>342</v>
      </c>
      <c r="F5" t="s">
        <v>146</v>
      </c>
      <c r="G5">
        <v>6</v>
      </c>
      <c r="H5" t="s">
        <v>607</v>
      </c>
    </row>
    <row r="6" spans="1:8" x14ac:dyDescent="0.25">
      <c r="A6" t="s">
        <v>756</v>
      </c>
      <c r="B6">
        <v>887</v>
      </c>
      <c r="C6" t="s">
        <v>757</v>
      </c>
      <c r="D6" t="s">
        <v>59</v>
      </c>
      <c r="E6" t="s">
        <v>343</v>
      </c>
      <c r="F6" t="s">
        <v>149</v>
      </c>
      <c r="G6">
        <v>6</v>
      </c>
      <c r="H6" t="s">
        <v>607</v>
      </c>
    </row>
    <row r="7" spans="1:8" x14ac:dyDescent="0.25">
      <c r="A7" t="s">
        <v>756</v>
      </c>
      <c r="B7">
        <v>890</v>
      </c>
      <c r="C7" t="s">
        <v>758</v>
      </c>
      <c r="D7" t="s">
        <v>59</v>
      </c>
      <c r="E7" t="s">
        <v>344</v>
      </c>
      <c r="F7" t="s">
        <v>150</v>
      </c>
      <c r="G7">
        <v>6</v>
      </c>
      <c r="H7" t="s">
        <v>692</v>
      </c>
    </row>
    <row r="8" spans="1:8" x14ac:dyDescent="0.25">
      <c r="A8" t="s">
        <v>756</v>
      </c>
      <c r="B8">
        <v>968</v>
      </c>
      <c r="F8" t="s">
        <v>759</v>
      </c>
      <c r="G8">
        <v>6</v>
      </c>
      <c r="H8" t="s">
        <v>679</v>
      </c>
    </row>
    <row r="9" spans="1:8" x14ac:dyDescent="0.25">
      <c r="A9" t="s">
        <v>756</v>
      </c>
      <c r="B9">
        <v>939</v>
      </c>
      <c r="F9" t="s">
        <v>760</v>
      </c>
      <c r="G9">
        <v>6</v>
      </c>
      <c r="H9" t="s">
        <v>607</v>
      </c>
    </row>
    <row r="10" spans="1:8" x14ac:dyDescent="0.25">
      <c r="A10" t="s">
        <v>756</v>
      </c>
      <c r="B10">
        <v>473</v>
      </c>
      <c r="C10" t="s">
        <v>761</v>
      </c>
      <c r="D10" t="s">
        <v>59</v>
      </c>
      <c r="E10" t="s">
        <v>345</v>
      </c>
      <c r="F10" t="s">
        <v>551</v>
      </c>
      <c r="G10">
        <v>6</v>
      </c>
      <c r="H10" t="s">
        <v>682</v>
      </c>
    </row>
    <row r="11" spans="1:8" x14ac:dyDescent="0.25">
      <c r="A11" t="s">
        <v>756</v>
      </c>
      <c r="B11">
        <v>911</v>
      </c>
      <c r="F11" t="s">
        <v>151</v>
      </c>
      <c r="G11">
        <v>6</v>
      </c>
      <c r="H11" t="s">
        <v>682</v>
      </c>
    </row>
    <row r="12" spans="1:8" x14ac:dyDescent="0.25">
      <c r="A12" t="s">
        <v>756</v>
      </c>
      <c r="B12">
        <v>910</v>
      </c>
      <c r="F12" t="s">
        <v>152</v>
      </c>
      <c r="G12">
        <v>6</v>
      </c>
      <c r="H12" t="s">
        <v>682</v>
      </c>
    </row>
    <row r="13" spans="1:8" x14ac:dyDescent="0.25">
      <c r="A13" t="s">
        <v>756</v>
      </c>
      <c r="B13">
        <v>788</v>
      </c>
      <c r="C13" t="s">
        <v>762</v>
      </c>
      <c r="D13" t="s">
        <v>60</v>
      </c>
      <c r="E13" t="s">
        <v>346</v>
      </c>
      <c r="F13" t="s">
        <v>153</v>
      </c>
      <c r="G13">
        <v>6</v>
      </c>
      <c r="H13" t="s">
        <v>655</v>
      </c>
    </row>
    <row r="14" spans="1:8" x14ac:dyDescent="0.25">
      <c r="A14" t="s">
        <v>756</v>
      </c>
      <c r="B14">
        <v>319</v>
      </c>
      <c r="C14" t="s">
        <v>763</v>
      </c>
      <c r="D14" t="s">
        <v>59</v>
      </c>
      <c r="E14" t="s">
        <v>347</v>
      </c>
      <c r="F14" t="s">
        <v>154</v>
      </c>
      <c r="G14">
        <v>6</v>
      </c>
      <c r="H14" t="s">
        <v>687</v>
      </c>
    </row>
    <row r="15" spans="1:8" x14ac:dyDescent="0.25">
      <c r="A15" t="s">
        <v>756</v>
      </c>
      <c r="B15">
        <v>785</v>
      </c>
      <c r="C15" t="s">
        <v>764</v>
      </c>
      <c r="D15" t="s">
        <v>60</v>
      </c>
      <c r="E15" t="s">
        <v>348</v>
      </c>
      <c r="F15" t="s">
        <v>155</v>
      </c>
      <c r="G15">
        <v>6</v>
      </c>
      <c r="H15" t="s">
        <v>634</v>
      </c>
    </row>
    <row r="16" spans="1:8" x14ac:dyDescent="0.25">
      <c r="A16" t="s">
        <v>756</v>
      </c>
      <c r="B16">
        <v>508</v>
      </c>
      <c r="C16" t="s">
        <v>765</v>
      </c>
      <c r="D16" t="s">
        <v>60</v>
      </c>
      <c r="E16" t="s">
        <v>454</v>
      </c>
      <c r="F16" t="s">
        <v>156</v>
      </c>
      <c r="G16">
        <v>6</v>
      </c>
      <c r="H16" t="s">
        <v>634</v>
      </c>
    </row>
    <row r="17" spans="1:8" x14ac:dyDescent="0.25">
      <c r="A17" t="s">
        <v>756</v>
      </c>
      <c r="B17">
        <v>668</v>
      </c>
      <c r="C17" t="s">
        <v>766</v>
      </c>
      <c r="D17" t="s">
        <v>60</v>
      </c>
      <c r="E17" t="s">
        <v>495</v>
      </c>
      <c r="F17" t="s">
        <v>140</v>
      </c>
      <c r="G17">
        <v>6</v>
      </c>
      <c r="H17" t="s">
        <v>611</v>
      </c>
    </row>
    <row r="18" spans="1:8" x14ac:dyDescent="0.25">
      <c r="A18" t="s">
        <v>756</v>
      </c>
      <c r="B18">
        <v>961</v>
      </c>
      <c r="C18" t="s">
        <v>767</v>
      </c>
      <c r="D18" t="s">
        <v>59</v>
      </c>
      <c r="E18" t="s">
        <v>478</v>
      </c>
      <c r="F18" t="s">
        <v>768</v>
      </c>
      <c r="G18">
        <v>6</v>
      </c>
      <c r="H18" t="s">
        <v>769</v>
      </c>
    </row>
    <row r="19" spans="1:8" x14ac:dyDescent="0.25">
      <c r="A19" t="s">
        <v>756</v>
      </c>
      <c r="B19">
        <v>674</v>
      </c>
      <c r="C19" t="s">
        <v>770</v>
      </c>
      <c r="D19" t="s">
        <v>59</v>
      </c>
      <c r="E19" t="s">
        <v>466</v>
      </c>
      <c r="F19" t="s">
        <v>157</v>
      </c>
      <c r="G19">
        <v>6</v>
      </c>
      <c r="H19" t="s">
        <v>644</v>
      </c>
    </row>
    <row r="20" spans="1:8" x14ac:dyDescent="0.25">
      <c r="A20" t="s">
        <v>756</v>
      </c>
      <c r="B20">
        <v>258</v>
      </c>
      <c r="F20" t="s">
        <v>771</v>
      </c>
      <c r="G20">
        <v>6</v>
      </c>
      <c r="H20" t="s">
        <v>687</v>
      </c>
    </row>
    <row r="21" spans="1:8" x14ac:dyDescent="0.25">
      <c r="A21" t="s">
        <v>756</v>
      </c>
      <c r="B21">
        <v>723</v>
      </c>
      <c r="F21" t="s">
        <v>158</v>
      </c>
      <c r="G21">
        <v>6</v>
      </c>
      <c r="H21" t="s">
        <v>682</v>
      </c>
    </row>
    <row r="22" spans="1:8" x14ac:dyDescent="0.25">
      <c r="A22" t="s">
        <v>756</v>
      </c>
      <c r="B22">
        <v>724</v>
      </c>
      <c r="C22" t="s">
        <v>772</v>
      </c>
      <c r="D22" t="s">
        <v>59</v>
      </c>
      <c r="E22" t="s">
        <v>349</v>
      </c>
      <c r="F22" t="s">
        <v>159</v>
      </c>
      <c r="G22">
        <v>6</v>
      </c>
      <c r="H22" t="s">
        <v>682</v>
      </c>
    </row>
    <row r="23" spans="1:8" x14ac:dyDescent="0.25">
      <c r="A23" t="s">
        <v>756</v>
      </c>
      <c r="B23">
        <v>722</v>
      </c>
      <c r="C23" t="s">
        <v>773</v>
      </c>
      <c r="D23" t="s">
        <v>59</v>
      </c>
      <c r="E23" t="s">
        <v>350</v>
      </c>
      <c r="F23" t="s">
        <v>160</v>
      </c>
      <c r="G23">
        <v>6</v>
      </c>
      <c r="H23" t="s">
        <v>682</v>
      </c>
    </row>
    <row r="24" spans="1:8" x14ac:dyDescent="0.25">
      <c r="A24" t="s">
        <v>756</v>
      </c>
      <c r="B24">
        <v>480</v>
      </c>
      <c r="C24" t="s">
        <v>774</v>
      </c>
      <c r="D24" t="s">
        <v>59</v>
      </c>
      <c r="E24" t="s">
        <v>456</v>
      </c>
      <c r="F24" t="s">
        <v>161</v>
      </c>
      <c r="G24">
        <v>6</v>
      </c>
      <c r="H24" t="s">
        <v>682</v>
      </c>
    </row>
    <row r="25" spans="1:8" x14ac:dyDescent="0.25">
      <c r="A25" t="s">
        <v>756</v>
      </c>
      <c r="B25">
        <v>662</v>
      </c>
      <c r="C25" t="s">
        <v>775</v>
      </c>
      <c r="D25" t="s">
        <v>59</v>
      </c>
      <c r="E25" t="s">
        <v>502</v>
      </c>
      <c r="F25" t="s">
        <v>162</v>
      </c>
      <c r="G25">
        <v>6</v>
      </c>
      <c r="H25" t="s">
        <v>679</v>
      </c>
    </row>
    <row r="26" spans="1:8" x14ac:dyDescent="0.25">
      <c r="A26" t="s">
        <v>756</v>
      </c>
      <c r="B26">
        <v>901</v>
      </c>
      <c r="C26" t="s">
        <v>776</v>
      </c>
      <c r="D26" t="s">
        <v>59</v>
      </c>
      <c r="E26" t="s">
        <v>528</v>
      </c>
      <c r="F26" t="s">
        <v>163</v>
      </c>
      <c r="G26">
        <v>6</v>
      </c>
      <c r="H26" t="s">
        <v>725</v>
      </c>
    </row>
    <row r="27" spans="1:8" x14ac:dyDescent="0.25">
      <c r="A27" t="s">
        <v>756</v>
      </c>
      <c r="B27">
        <v>779</v>
      </c>
      <c r="C27" t="s">
        <v>777</v>
      </c>
      <c r="D27" t="s">
        <v>60</v>
      </c>
      <c r="E27" t="s">
        <v>351</v>
      </c>
      <c r="F27" t="s">
        <v>778</v>
      </c>
      <c r="G27">
        <v>6</v>
      </c>
      <c r="H27" t="s">
        <v>681</v>
      </c>
    </row>
    <row r="28" spans="1:8" x14ac:dyDescent="0.25">
      <c r="A28" t="s">
        <v>756</v>
      </c>
      <c r="B28">
        <v>717</v>
      </c>
      <c r="C28" t="s">
        <v>779</v>
      </c>
      <c r="D28" t="s">
        <v>60</v>
      </c>
      <c r="E28" t="s">
        <v>352</v>
      </c>
      <c r="F28" t="s">
        <v>164</v>
      </c>
      <c r="G28">
        <v>6</v>
      </c>
      <c r="H28" t="s">
        <v>634</v>
      </c>
    </row>
    <row r="29" spans="1:8" x14ac:dyDescent="0.25">
      <c r="A29" t="s">
        <v>756</v>
      </c>
      <c r="B29">
        <v>966</v>
      </c>
      <c r="F29" t="s">
        <v>780</v>
      </c>
      <c r="G29">
        <v>6</v>
      </c>
      <c r="H29" t="s">
        <v>692</v>
      </c>
    </row>
    <row r="30" spans="1:8" x14ac:dyDescent="0.25">
      <c r="A30" t="s">
        <v>756</v>
      </c>
      <c r="B30">
        <v>895</v>
      </c>
      <c r="F30" t="s">
        <v>165</v>
      </c>
      <c r="G30">
        <v>6</v>
      </c>
      <c r="H30" t="s">
        <v>725</v>
      </c>
    </row>
    <row r="31" spans="1:8" x14ac:dyDescent="0.25">
      <c r="A31" t="s">
        <v>756</v>
      </c>
      <c r="B31">
        <v>178</v>
      </c>
      <c r="C31" t="s">
        <v>781</v>
      </c>
      <c r="D31" t="s">
        <v>59</v>
      </c>
      <c r="E31" t="s">
        <v>452</v>
      </c>
      <c r="F31" t="s">
        <v>166</v>
      </c>
      <c r="G31">
        <v>6</v>
      </c>
      <c r="H31" t="s">
        <v>692</v>
      </c>
    </row>
    <row r="32" spans="1:8" x14ac:dyDescent="0.25">
      <c r="A32" t="s">
        <v>756</v>
      </c>
      <c r="B32">
        <v>886</v>
      </c>
      <c r="C32" t="s">
        <v>782</v>
      </c>
      <c r="D32" t="s">
        <v>59</v>
      </c>
      <c r="E32" t="s">
        <v>353</v>
      </c>
      <c r="F32" t="s">
        <v>167</v>
      </c>
      <c r="G32">
        <v>6</v>
      </c>
      <c r="H32" t="s">
        <v>607</v>
      </c>
    </row>
    <row r="33" spans="1:8" x14ac:dyDescent="0.25">
      <c r="A33" t="s">
        <v>756</v>
      </c>
      <c r="B33">
        <v>491</v>
      </c>
      <c r="C33" t="s">
        <v>783</v>
      </c>
      <c r="D33" t="s">
        <v>59</v>
      </c>
      <c r="E33" t="s">
        <v>354</v>
      </c>
      <c r="F33" t="s">
        <v>168</v>
      </c>
      <c r="G33">
        <v>6</v>
      </c>
      <c r="H33" t="s">
        <v>687</v>
      </c>
    </row>
    <row r="34" spans="1:8" x14ac:dyDescent="0.25">
      <c r="A34" t="s">
        <v>756</v>
      </c>
      <c r="B34">
        <v>161</v>
      </c>
      <c r="C34" t="s">
        <v>784</v>
      </c>
      <c r="D34" t="s">
        <v>59</v>
      </c>
      <c r="E34" t="s">
        <v>457</v>
      </c>
      <c r="F34" t="s">
        <v>169</v>
      </c>
      <c r="G34">
        <v>6</v>
      </c>
      <c r="H34" t="s">
        <v>621</v>
      </c>
    </row>
    <row r="35" spans="1:8" x14ac:dyDescent="0.25">
      <c r="A35" t="s">
        <v>756</v>
      </c>
      <c r="B35">
        <v>940</v>
      </c>
      <c r="F35" t="s">
        <v>785</v>
      </c>
      <c r="G35">
        <v>6</v>
      </c>
      <c r="H35" t="s">
        <v>607</v>
      </c>
    </row>
    <row r="36" spans="1:8" x14ac:dyDescent="0.25">
      <c r="A36" t="s">
        <v>756</v>
      </c>
      <c r="B36">
        <v>163</v>
      </c>
      <c r="C36" t="s">
        <v>786</v>
      </c>
      <c r="D36" t="s">
        <v>59</v>
      </c>
      <c r="E36" t="s">
        <v>458</v>
      </c>
      <c r="F36" t="s">
        <v>170</v>
      </c>
      <c r="G36">
        <v>6</v>
      </c>
      <c r="H36" t="s">
        <v>607</v>
      </c>
    </row>
    <row r="37" spans="1:8" x14ac:dyDescent="0.25">
      <c r="A37" t="s">
        <v>756</v>
      </c>
      <c r="B37">
        <v>513</v>
      </c>
      <c r="C37" t="s">
        <v>787</v>
      </c>
      <c r="D37" t="s">
        <v>59</v>
      </c>
      <c r="E37" t="s">
        <v>529</v>
      </c>
      <c r="F37" t="s">
        <v>788</v>
      </c>
      <c r="G37">
        <v>6</v>
      </c>
      <c r="H37" t="s">
        <v>679</v>
      </c>
    </row>
    <row r="38" spans="1:8" x14ac:dyDescent="0.25">
      <c r="A38" t="s">
        <v>756</v>
      </c>
      <c r="B38">
        <v>75</v>
      </c>
      <c r="C38" t="s">
        <v>789</v>
      </c>
      <c r="D38" t="s">
        <v>59</v>
      </c>
      <c r="E38" t="s">
        <v>341</v>
      </c>
      <c r="F38" t="s">
        <v>790</v>
      </c>
      <c r="G38">
        <v>6</v>
      </c>
      <c r="H38" t="s">
        <v>607</v>
      </c>
    </row>
    <row r="39" spans="1:8" x14ac:dyDescent="0.25">
      <c r="A39" t="s">
        <v>756</v>
      </c>
      <c r="B39">
        <v>66</v>
      </c>
      <c r="C39" t="s">
        <v>791</v>
      </c>
      <c r="D39" t="s">
        <v>60</v>
      </c>
      <c r="E39" t="s">
        <v>453</v>
      </c>
      <c r="F39" t="s">
        <v>171</v>
      </c>
      <c r="G39">
        <v>6</v>
      </c>
      <c r="H39" t="s">
        <v>689</v>
      </c>
    </row>
    <row r="40" spans="1:8" x14ac:dyDescent="0.25">
      <c r="A40" t="s">
        <v>756</v>
      </c>
      <c r="B40">
        <v>521</v>
      </c>
      <c r="C40" t="s">
        <v>792</v>
      </c>
      <c r="D40" t="s">
        <v>60</v>
      </c>
      <c r="E40" t="s">
        <v>355</v>
      </c>
      <c r="F40" t="s">
        <v>172</v>
      </c>
      <c r="G40">
        <v>6</v>
      </c>
      <c r="H40" t="s">
        <v>689</v>
      </c>
    </row>
    <row r="41" spans="1:8" x14ac:dyDescent="0.25">
      <c r="A41" t="s">
        <v>756</v>
      </c>
      <c r="B41">
        <v>661</v>
      </c>
      <c r="C41" t="s">
        <v>793</v>
      </c>
      <c r="D41" t="s">
        <v>59</v>
      </c>
      <c r="E41" t="s">
        <v>503</v>
      </c>
      <c r="F41" t="s">
        <v>173</v>
      </c>
      <c r="G41">
        <v>6</v>
      </c>
      <c r="H41" t="s">
        <v>679</v>
      </c>
    </row>
    <row r="42" spans="1:8" x14ac:dyDescent="0.25">
      <c r="A42" t="s">
        <v>756</v>
      </c>
      <c r="B42">
        <v>941</v>
      </c>
      <c r="F42" t="s">
        <v>794</v>
      </c>
      <c r="G42">
        <v>6</v>
      </c>
      <c r="H42" t="s">
        <v>607</v>
      </c>
    </row>
    <row r="43" spans="1:8" x14ac:dyDescent="0.25">
      <c r="A43" t="s">
        <v>756</v>
      </c>
      <c r="B43">
        <v>509</v>
      </c>
      <c r="C43" t="s">
        <v>795</v>
      </c>
      <c r="D43" t="s">
        <v>59</v>
      </c>
      <c r="E43" t="s">
        <v>459</v>
      </c>
      <c r="F43" t="s">
        <v>174</v>
      </c>
      <c r="G43">
        <v>6</v>
      </c>
      <c r="H43" t="s">
        <v>634</v>
      </c>
    </row>
    <row r="44" spans="1:8" x14ac:dyDescent="0.25">
      <c r="A44" t="s">
        <v>756</v>
      </c>
      <c r="B44">
        <v>891</v>
      </c>
      <c r="C44" t="s">
        <v>796</v>
      </c>
      <c r="D44" t="s">
        <v>59</v>
      </c>
      <c r="E44" t="s">
        <v>356</v>
      </c>
      <c r="F44" t="s">
        <v>175</v>
      </c>
      <c r="G44">
        <v>6</v>
      </c>
      <c r="H44" t="s">
        <v>607</v>
      </c>
    </row>
    <row r="45" spans="1:8" x14ac:dyDescent="0.25">
      <c r="A45" t="s">
        <v>797</v>
      </c>
      <c r="B45">
        <v>817</v>
      </c>
      <c r="C45" t="s">
        <v>798</v>
      </c>
      <c r="D45" t="s">
        <v>59</v>
      </c>
      <c r="E45" t="s">
        <v>541</v>
      </c>
      <c r="F45" t="s">
        <v>176</v>
      </c>
      <c r="G45">
        <v>6</v>
      </c>
      <c r="H45" t="s">
        <v>679</v>
      </c>
    </row>
    <row r="46" spans="1:8" x14ac:dyDescent="0.25">
      <c r="A46" t="s">
        <v>797</v>
      </c>
      <c r="B46">
        <v>819</v>
      </c>
      <c r="C46" t="s">
        <v>799</v>
      </c>
      <c r="D46" t="s">
        <v>59</v>
      </c>
      <c r="E46" t="s">
        <v>542</v>
      </c>
      <c r="F46" t="s">
        <v>177</v>
      </c>
      <c r="G46">
        <v>6</v>
      </c>
      <c r="H46" t="s">
        <v>621</v>
      </c>
    </row>
    <row r="47" spans="1:8" x14ac:dyDescent="0.25">
      <c r="A47" t="s">
        <v>797</v>
      </c>
      <c r="B47">
        <v>821</v>
      </c>
      <c r="C47" t="s">
        <v>800</v>
      </c>
      <c r="D47" t="s">
        <v>59</v>
      </c>
      <c r="E47" t="s">
        <v>543</v>
      </c>
      <c r="F47" t="s">
        <v>178</v>
      </c>
      <c r="G47">
        <v>6</v>
      </c>
      <c r="H47" t="s">
        <v>621</v>
      </c>
    </row>
    <row r="48" spans="1:8" x14ac:dyDescent="0.25">
      <c r="A48" t="s">
        <v>801</v>
      </c>
      <c r="B48">
        <v>801</v>
      </c>
      <c r="C48" t="s">
        <v>802</v>
      </c>
      <c r="D48" t="s">
        <v>60</v>
      </c>
      <c r="E48" t="s">
        <v>357</v>
      </c>
      <c r="F48" t="s">
        <v>179</v>
      </c>
      <c r="G48">
        <v>6</v>
      </c>
      <c r="H48" t="s">
        <v>615</v>
      </c>
    </row>
    <row r="49" spans="1:8" x14ac:dyDescent="0.25">
      <c r="A49" t="s">
        <v>801</v>
      </c>
      <c r="B49">
        <v>878</v>
      </c>
      <c r="C49" t="s">
        <v>803</v>
      </c>
      <c r="D49" t="s">
        <v>60</v>
      </c>
      <c r="E49" t="s">
        <v>358</v>
      </c>
      <c r="F49" t="s">
        <v>180</v>
      </c>
      <c r="G49">
        <v>6</v>
      </c>
      <c r="H49" t="s">
        <v>615</v>
      </c>
    </row>
    <row r="50" spans="1:8" x14ac:dyDescent="0.25">
      <c r="A50" t="s">
        <v>801</v>
      </c>
      <c r="B50">
        <v>967</v>
      </c>
      <c r="F50" t="s">
        <v>804</v>
      </c>
      <c r="G50">
        <v>6</v>
      </c>
      <c r="H50" t="s">
        <v>655</v>
      </c>
    </row>
    <row r="51" spans="1:8" x14ac:dyDescent="0.25">
      <c r="A51" t="s">
        <v>801</v>
      </c>
      <c r="B51">
        <v>670</v>
      </c>
      <c r="C51" t="s">
        <v>805</v>
      </c>
      <c r="D51" t="s">
        <v>60</v>
      </c>
      <c r="E51" t="s">
        <v>494</v>
      </c>
      <c r="F51" t="s">
        <v>806</v>
      </c>
      <c r="G51">
        <v>6</v>
      </c>
      <c r="H51" t="s">
        <v>611</v>
      </c>
    </row>
    <row r="52" spans="1:8" x14ac:dyDescent="0.25">
      <c r="A52" t="s">
        <v>801</v>
      </c>
      <c r="B52">
        <v>906</v>
      </c>
      <c r="C52" t="s">
        <v>807</v>
      </c>
      <c r="D52" t="s">
        <v>59</v>
      </c>
      <c r="E52" t="s">
        <v>463</v>
      </c>
      <c r="F52" t="s">
        <v>181</v>
      </c>
      <c r="G52">
        <v>6</v>
      </c>
      <c r="H52" t="s">
        <v>655</v>
      </c>
    </row>
    <row r="53" spans="1:8" x14ac:dyDescent="0.25">
      <c r="A53" t="s">
        <v>801</v>
      </c>
      <c r="B53">
        <v>678</v>
      </c>
      <c r="C53" t="s">
        <v>808</v>
      </c>
      <c r="D53" t="s">
        <v>60</v>
      </c>
      <c r="E53" t="s">
        <v>496</v>
      </c>
      <c r="F53" t="s">
        <v>182</v>
      </c>
      <c r="G53">
        <v>6</v>
      </c>
      <c r="H53" t="s">
        <v>644</v>
      </c>
    </row>
    <row r="54" spans="1:8" x14ac:dyDescent="0.25">
      <c r="A54" t="s">
        <v>801</v>
      </c>
      <c r="B54">
        <v>676</v>
      </c>
      <c r="C54" t="s">
        <v>809</v>
      </c>
      <c r="D54" t="s">
        <v>60</v>
      </c>
      <c r="E54" t="s">
        <v>497</v>
      </c>
      <c r="F54" t="s">
        <v>141</v>
      </c>
      <c r="G54">
        <v>6</v>
      </c>
      <c r="H54" t="s">
        <v>644</v>
      </c>
    </row>
    <row r="55" spans="1:8" x14ac:dyDescent="0.25">
      <c r="A55" t="s">
        <v>801</v>
      </c>
      <c r="B55">
        <v>260</v>
      </c>
      <c r="C55" t="s">
        <v>810</v>
      </c>
      <c r="D55" t="s">
        <v>60</v>
      </c>
      <c r="E55" t="s">
        <v>501</v>
      </c>
      <c r="F55" t="s">
        <v>811</v>
      </c>
      <c r="G55">
        <v>6</v>
      </c>
      <c r="H55" t="s">
        <v>611</v>
      </c>
    </row>
    <row r="56" spans="1:8" x14ac:dyDescent="0.25">
      <c r="A56" t="s">
        <v>801</v>
      </c>
      <c r="B56">
        <v>618</v>
      </c>
      <c r="C56" t="s">
        <v>812</v>
      </c>
      <c r="D56" t="s">
        <v>59</v>
      </c>
      <c r="E56" t="s">
        <v>511</v>
      </c>
      <c r="F56" t="s">
        <v>183</v>
      </c>
      <c r="G56">
        <v>6</v>
      </c>
      <c r="H56" t="s">
        <v>647</v>
      </c>
    </row>
    <row r="57" spans="1:8" x14ac:dyDescent="0.25">
      <c r="A57" t="s">
        <v>801</v>
      </c>
      <c r="B57">
        <v>364</v>
      </c>
      <c r="C57" t="s">
        <v>813</v>
      </c>
      <c r="D57" t="s">
        <v>62</v>
      </c>
      <c r="E57" t="s">
        <v>336</v>
      </c>
      <c r="F57" t="s">
        <v>138</v>
      </c>
      <c r="G57">
        <v>6</v>
      </c>
      <c r="H57" t="s">
        <v>712</v>
      </c>
    </row>
    <row r="58" spans="1:8" x14ac:dyDescent="0.25">
      <c r="A58" t="s">
        <v>801</v>
      </c>
      <c r="B58">
        <v>495</v>
      </c>
      <c r="C58" t="s">
        <v>814</v>
      </c>
      <c r="D58" t="s">
        <v>60</v>
      </c>
      <c r="E58" t="s">
        <v>340</v>
      </c>
      <c r="F58" t="s">
        <v>143</v>
      </c>
      <c r="G58">
        <v>6</v>
      </c>
      <c r="H58" t="s">
        <v>612</v>
      </c>
    </row>
    <row r="59" spans="1:8" x14ac:dyDescent="0.25">
      <c r="A59" t="s">
        <v>801</v>
      </c>
      <c r="B59">
        <v>494</v>
      </c>
      <c r="C59" t="s">
        <v>815</v>
      </c>
      <c r="D59" t="s">
        <v>60</v>
      </c>
      <c r="E59" t="s">
        <v>464</v>
      </c>
      <c r="F59" t="s">
        <v>144</v>
      </c>
      <c r="G59">
        <v>6</v>
      </c>
      <c r="H59" t="s">
        <v>612</v>
      </c>
    </row>
    <row r="60" spans="1:8" x14ac:dyDescent="0.25">
      <c r="A60" t="s">
        <v>801</v>
      </c>
      <c r="B60">
        <v>512</v>
      </c>
      <c r="C60" t="s">
        <v>816</v>
      </c>
      <c r="D60" t="s">
        <v>60</v>
      </c>
      <c r="E60" t="s">
        <v>359</v>
      </c>
      <c r="F60" t="s">
        <v>184</v>
      </c>
      <c r="G60">
        <v>6</v>
      </c>
      <c r="H60" t="s">
        <v>614</v>
      </c>
    </row>
    <row r="61" spans="1:8" x14ac:dyDescent="0.25">
      <c r="A61" t="s">
        <v>801</v>
      </c>
      <c r="B61">
        <v>490</v>
      </c>
      <c r="C61" t="s">
        <v>817</v>
      </c>
      <c r="D61" t="s">
        <v>60</v>
      </c>
      <c r="E61" t="s">
        <v>349</v>
      </c>
      <c r="F61" t="s">
        <v>818</v>
      </c>
      <c r="G61">
        <v>6</v>
      </c>
      <c r="H61" t="s">
        <v>613</v>
      </c>
    </row>
    <row r="62" spans="1:8" x14ac:dyDescent="0.25">
      <c r="A62" t="s">
        <v>801</v>
      </c>
      <c r="B62">
        <v>880</v>
      </c>
      <c r="C62" t="s">
        <v>819</v>
      </c>
      <c r="D62" t="s">
        <v>60</v>
      </c>
      <c r="E62" t="s">
        <v>360</v>
      </c>
      <c r="F62" t="s">
        <v>185</v>
      </c>
      <c r="G62">
        <v>6</v>
      </c>
      <c r="H62" t="s">
        <v>655</v>
      </c>
    </row>
    <row r="63" spans="1:8" x14ac:dyDescent="0.25">
      <c r="A63" t="s">
        <v>801</v>
      </c>
      <c r="B63">
        <v>497</v>
      </c>
      <c r="C63" t="s">
        <v>820</v>
      </c>
      <c r="D63" t="s">
        <v>60</v>
      </c>
      <c r="E63" t="s">
        <v>466</v>
      </c>
      <c r="F63" t="s">
        <v>186</v>
      </c>
      <c r="G63">
        <v>6</v>
      </c>
      <c r="H63" t="s">
        <v>613</v>
      </c>
    </row>
    <row r="64" spans="1:8" x14ac:dyDescent="0.25">
      <c r="A64" t="s">
        <v>801</v>
      </c>
      <c r="B64">
        <v>498</v>
      </c>
      <c r="C64" t="s">
        <v>821</v>
      </c>
      <c r="D64" t="s">
        <v>60</v>
      </c>
      <c r="E64" t="s">
        <v>465</v>
      </c>
      <c r="F64" t="s">
        <v>187</v>
      </c>
      <c r="G64">
        <v>6</v>
      </c>
      <c r="H64" t="s">
        <v>613</v>
      </c>
    </row>
    <row r="65" spans="1:8" x14ac:dyDescent="0.25">
      <c r="A65" t="s">
        <v>801</v>
      </c>
      <c r="B65">
        <v>496</v>
      </c>
      <c r="C65" t="s">
        <v>822</v>
      </c>
      <c r="D65" t="s">
        <v>60</v>
      </c>
      <c r="E65" t="s">
        <v>468</v>
      </c>
      <c r="F65" t="s">
        <v>188</v>
      </c>
      <c r="G65">
        <v>6</v>
      </c>
      <c r="H65" t="s">
        <v>613</v>
      </c>
    </row>
    <row r="66" spans="1:8" x14ac:dyDescent="0.25">
      <c r="A66" t="s">
        <v>801</v>
      </c>
      <c r="B66">
        <v>877</v>
      </c>
      <c r="C66" t="s">
        <v>823</v>
      </c>
      <c r="D66" t="s">
        <v>60</v>
      </c>
      <c r="E66" t="s">
        <v>504</v>
      </c>
      <c r="F66" t="s">
        <v>824</v>
      </c>
      <c r="G66">
        <v>6</v>
      </c>
      <c r="H66" t="s">
        <v>615</v>
      </c>
    </row>
    <row r="67" spans="1:8" x14ac:dyDescent="0.25">
      <c r="A67" t="s">
        <v>801</v>
      </c>
      <c r="B67">
        <v>671</v>
      </c>
      <c r="C67" t="s">
        <v>825</v>
      </c>
      <c r="D67" t="s">
        <v>60</v>
      </c>
      <c r="E67" t="s">
        <v>498</v>
      </c>
      <c r="F67" t="s">
        <v>189</v>
      </c>
      <c r="G67">
        <v>6</v>
      </c>
      <c r="H67" t="s">
        <v>644</v>
      </c>
    </row>
    <row r="68" spans="1:8" x14ac:dyDescent="0.25">
      <c r="A68" t="s">
        <v>826</v>
      </c>
      <c r="B68">
        <v>818</v>
      </c>
      <c r="C68" t="s">
        <v>827</v>
      </c>
      <c r="D68" t="s">
        <v>59</v>
      </c>
      <c r="E68" t="s">
        <v>544</v>
      </c>
      <c r="F68" t="s">
        <v>190</v>
      </c>
      <c r="G68">
        <v>6</v>
      </c>
      <c r="H68" t="s">
        <v>679</v>
      </c>
    </row>
    <row r="69" spans="1:8" x14ac:dyDescent="0.25">
      <c r="A69" t="s">
        <v>826</v>
      </c>
      <c r="B69">
        <v>820</v>
      </c>
      <c r="C69" t="s">
        <v>828</v>
      </c>
      <c r="D69" t="s">
        <v>59</v>
      </c>
      <c r="E69" t="s">
        <v>545</v>
      </c>
      <c r="F69" t="s">
        <v>191</v>
      </c>
      <c r="G69">
        <v>6</v>
      </c>
      <c r="H69" t="s">
        <v>621</v>
      </c>
    </row>
    <row r="70" spans="1:8" x14ac:dyDescent="0.25">
      <c r="A70" t="s">
        <v>826</v>
      </c>
      <c r="B70">
        <v>822</v>
      </c>
      <c r="C70" t="s">
        <v>829</v>
      </c>
      <c r="D70" t="s">
        <v>59</v>
      </c>
      <c r="E70" t="s">
        <v>546</v>
      </c>
      <c r="F70" t="s">
        <v>192</v>
      </c>
      <c r="G70">
        <v>6</v>
      </c>
      <c r="H70" t="s">
        <v>621</v>
      </c>
    </row>
    <row r="71" spans="1:8" x14ac:dyDescent="0.25">
      <c r="A71" t="s">
        <v>830</v>
      </c>
      <c r="B71">
        <v>796</v>
      </c>
      <c r="C71" t="s">
        <v>733</v>
      </c>
      <c r="D71" t="s">
        <v>60</v>
      </c>
      <c r="E71" t="s">
        <v>361</v>
      </c>
      <c r="F71" t="s">
        <v>734</v>
      </c>
      <c r="G71">
        <v>6</v>
      </c>
      <c r="H71" t="s">
        <v>655</v>
      </c>
    </row>
    <row r="72" spans="1:8" x14ac:dyDescent="0.25">
      <c r="A72" t="s">
        <v>830</v>
      </c>
      <c r="B72">
        <v>524</v>
      </c>
      <c r="F72" t="s">
        <v>193</v>
      </c>
      <c r="G72">
        <v>6</v>
      </c>
      <c r="H72" t="s">
        <v>614</v>
      </c>
    </row>
    <row r="73" spans="1:8" x14ac:dyDescent="0.25">
      <c r="A73" t="s">
        <v>830</v>
      </c>
      <c r="B73">
        <v>726</v>
      </c>
      <c r="C73" t="s">
        <v>831</v>
      </c>
      <c r="D73" t="s">
        <v>60</v>
      </c>
      <c r="E73" t="s">
        <v>362</v>
      </c>
      <c r="F73" t="s">
        <v>194</v>
      </c>
      <c r="G73">
        <v>6</v>
      </c>
      <c r="H73" t="s">
        <v>832</v>
      </c>
    </row>
    <row r="74" spans="1:8" x14ac:dyDescent="0.25">
      <c r="A74" t="s">
        <v>830</v>
      </c>
      <c r="B74">
        <v>607</v>
      </c>
      <c r="F74" t="s">
        <v>195</v>
      </c>
      <c r="G74">
        <v>6</v>
      </c>
      <c r="H74" t="s">
        <v>682</v>
      </c>
    </row>
    <row r="75" spans="1:8" x14ac:dyDescent="0.25">
      <c r="A75" t="s">
        <v>830</v>
      </c>
      <c r="B75">
        <v>893</v>
      </c>
      <c r="C75" t="s">
        <v>833</v>
      </c>
      <c r="D75" t="s">
        <v>59</v>
      </c>
      <c r="E75" t="s">
        <v>470</v>
      </c>
      <c r="F75" t="s">
        <v>196</v>
      </c>
      <c r="G75">
        <v>6</v>
      </c>
      <c r="H75" t="s">
        <v>692</v>
      </c>
    </row>
    <row r="76" spans="1:8" x14ac:dyDescent="0.25">
      <c r="A76" t="s">
        <v>830</v>
      </c>
      <c r="B76">
        <v>902</v>
      </c>
      <c r="C76" t="s">
        <v>834</v>
      </c>
      <c r="D76" t="s">
        <v>59</v>
      </c>
      <c r="E76" t="s">
        <v>533</v>
      </c>
      <c r="F76" t="s">
        <v>197</v>
      </c>
      <c r="G76">
        <v>6</v>
      </c>
      <c r="H76" t="s">
        <v>725</v>
      </c>
    </row>
    <row r="77" spans="1:8" x14ac:dyDescent="0.25">
      <c r="A77" t="s">
        <v>830</v>
      </c>
      <c r="B77">
        <v>599</v>
      </c>
      <c r="C77" t="s">
        <v>835</v>
      </c>
      <c r="D77" t="s">
        <v>59</v>
      </c>
      <c r="E77" t="s">
        <v>363</v>
      </c>
      <c r="F77" t="s">
        <v>198</v>
      </c>
      <c r="G77">
        <v>6</v>
      </c>
      <c r="H77" t="s">
        <v>687</v>
      </c>
    </row>
    <row r="78" spans="1:8" x14ac:dyDescent="0.25">
      <c r="A78" t="s">
        <v>830</v>
      </c>
      <c r="B78">
        <v>642</v>
      </c>
      <c r="F78" t="s">
        <v>199</v>
      </c>
      <c r="G78">
        <v>6</v>
      </c>
      <c r="H78" t="s">
        <v>607</v>
      </c>
    </row>
    <row r="79" spans="1:8" x14ac:dyDescent="0.25">
      <c r="A79" t="s">
        <v>830</v>
      </c>
      <c r="B79">
        <v>598</v>
      </c>
      <c r="C79" t="s">
        <v>836</v>
      </c>
      <c r="D79" t="s">
        <v>59</v>
      </c>
      <c r="E79" t="s">
        <v>309</v>
      </c>
      <c r="F79" t="s">
        <v>200</v>
      </c>
      <c r="G79">
        <v>6</v>
      </c>
      <c r="H79" t="s">
        <v>679</v>
      </c>
    </row>
    <row r="80" spans="1:8" x14ac:dyDescent="0.25">
      <c r="A80" t="s">
        <v>830</v>
      </c>
      <c r="B80">
        <v>597</v>
      </c>
      <c r="F80" t="s">
        <v>201</v>
      </c>
      <c r="G80">
        <v>6</v>
      </c>
      <c r="H80" t="s">
        <v>689</v>
      </c>
    </row>
    <row r="81" spans="1:8" x14ac:dyDescent="0.25">
      <c r="A81" t="s">
        <v>830</v>
      </c>
      <c r="B81">
        <v>292</v>
      </c>
      <c r="F81" t="s">
        <v>48</v>
      </c>
      <c r="G81">
        <v>6</v>
      </c>
      <c r="H81" t="s">
        <v>613</v>
      </c>
    </row>
    <row r="82" spans="1:8" x14ac:dyDescent="0.25">
      <c r="A82" t="s">
        <v>830</v>
      </c>
      <c r="B82">
        <v>713</v>
      </c>
      <c r="F82" t="s">
        <v>742</v>
      </c>
      <c r="G82">
        <v>6</v>
      </c>
      <c r="H82" t="s">
        <v>611</v>
      </c>
    </row>
    <row r="83" spans="1:8" x14ac:dyDescent="0.25">
      <c r="A83" t="s">
        <v>830</v>
      </c>
      <c r="B83">
        <v>301</v>
      </c>
      <c r="F83" t="s">
        <v>71</v>
      </c>
      <c r="G83">
        <v>6</v>
      </c>
      <c r="H83" t="s">
        <v>611</v>
      </c>
    </row>
    <row r="84" spans="1:8" x14ac:dyDescent="0.25">
      <c r="A84" t="s">
        <v>830</v>
      </c>
      <c r="B84">
        <v>660</v>
      </c>
      <c r="F84" t="s">
        <v>202</v>
      </c>
      <c r="G84">
        <v>6</v>
      </c>
      <c r="H84" t="s">
        <v>611</v>
      </c>
    </row>
    <row r="85" spans="1:8" x14ac:dyDescent="0.25">
      <c r="A85" t="s">
        <v>830</v>
      </c>
      <c r="B85">
        <v>595</v>
      </c>
      <c r="C85" t="s">
        <v>837</v>
      </c>
      <c r="D85" t="s">
        <v>59</v>
      </c>
      <c r="E85" t="s">
        <v>471</v>
      </c>
      <c r="F85" t="s">
        <v>203</v>
      </c>
      <c r="G85">
        <v>6</v>
      </c>
      <c r="H85" t="s">
        <v>619</v>
      </c>
    </row>
    <row r="86" spans="1:8" x14ac:dyDescent="0.25">
      <c r="A86" t="s">
        <v>830</v>
      </c>
      <c r="B86">
        <v>600</v>
      </c>
      <c r="C86" t="s">
        <v>838</v>
      </c>
      <c r="D86" t="s">
        <v>60</v>
      </c>
      <c r="E86" t="s">
        <v>364</v>
      </c>
      <c r="F86" t="s">
        <v>204</v>
      </c>
      <c r="G86">
        <v>6</v>
      </c>
      <c r="H86" t="s">
        <v>634</v>
      </c>
    </row>
    <row r="87" spans="1:8" x14ac:dyDescent="0.25">
      <c r="A87" t="s">
        <v>830</v>
      </c>
      <c r="B87">
        <v>727</v>
      </c>
      <c r="C87" t="s">
        <v>839</v>
      </c>
      <c r="D87" t="s">
        <v>59</v>
      </c>
      <c r="E87" t="s">
        <v>365</v>
      </c>
      <c r="F87" t="s">
        <v>205</v>
      </c>
      <c r="G87">
        <v>6</v>
      </c>
      <c r="H87" t="s">
        <v>621</v>
      </c>
    </row>
    <row r="88" spans="1:8" x14ac:dyDescent="0.25">
      <c r="A88" t="s">
        <v>840</v>
      </c>
      <c r="B88">
        <v>305</v>
      </c>
      <c r="C88" t="s">
        <v>841</v>
      </c>
      <c r="D88" t="s">
        <v>59</v>
      </c>
      <c r="E88" t="s">
        <v>547</v>
      </c>
      <c r="F88" t="s">
        <v>206</v>
      </c>
      <c r="G88">
        <v>6</v>
      </c>
      <c r="H88" t="s">
        <v>621</v>
      </c>
    </row>
    <row r="89" spans="1:8" x14ac:dyDescent="0.25">
      <c r="A89" t="s">
        <v>842</v>
      </c>
      <c r="B89">
        <v>206</v>
      </c>
      <c r="C89" t="s">
        <v>843</v>
      </c>
      <c r="D89" t="s">
        <v>562</v>
      </c>
      <c r="E89" t="s">
        <v>474</v>
      </c>
      <c r="F89" t="s">
        <v>207</v>
      </c>
      <c r="G89">
        <v>30</v>
      </c>
      <c r="H89" t="s">
        <v>621</v>
      </c>
    </row>
  </sheetData>
  <sheetProtection algorithmName="SHA-512" hashValue="xmkbCh8PkaaHj9SfGygGNTjdboPgew577VVYgSuxnwRaHKW7gIjJg+TMN+Im9y1wkVmnJGJiDUsBnGxV5CcsMg==" saltValue="20LbmDmC1+OfoK+AiQjGNw==" spinCount="100000" sheet="1" objects="1" scenarios="1"/>
  <phoneticPr fontId="21" type="noConversion"/>
  <pageMargins left="0.7" right="0.7" top="0.78740157499999996" bottom="0.78740157499999996" header="0.3" footer="0.3"/>
  <pageSetup paperSize="9"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dimension ref="A1:Q77"/>
  <sheetViews>
    <sheetView zoomScale="99" workbookViewId="0">
      <selection activeCell="A48" sqref="A48:XFD54"/>
    </sheetView>
  </sheetViews>
  <sheetFormatPr baseColWidth="10" defaultRowHeight="15.75" x14ac:dyDescent="0.25"/>
  <cols>
    <col min="1" max="1" width="31.5" customWidth="1"/>
    <col min="2" max="2" width="17.5" customWidth="1"/>
    <col min="3" max="4" width="18.5" customWidth="1"/>
    <col min="5" max="5" width="20.5" customWidth="1"/>
    <col min="6" max="11" width="20.5" hidden="1" customWidth="1"/>
    <col min="12" max="12" width="20.5" customWidth="1"/>
    <col min="13" max="13" width="27.5" customWidth="1"/>
    <col min="14" max="14" width="16.375" customWidth="1"/>
    <col min="15" max="15" width="14" customWidth="1"/>
    <col min="16" max="16" width="13" customWidth="1"/>
  </cols>
  <sheetData>
    <row r="1" spans="1:17" ht="26.25" x14ac:dyDescent="0.4">
      <c r="A1" s="22" t="s">
        <v>380</v>
      </c>
      <c r="B1" s="23"/>
      <c r="C1" s="23"/>
      <c r="D1" s="24"/>
      <c r="E1" s="24"/>
      <c r="F1" s="24"/>
      <c r="G1" s="24"/>
      <c r="H1" s="24"/>
      <c r="I1" s="24"/>
      <c r="J1" s="24"/>
      <c r="K1" s="24"/>
      <c r="L1" s="24"/>
      <c r="M1" s="24"/>
      <c r="N1" s="24"/>
      <c r="O1" s="24"/>
      <c r="P1" s="24"/>
      <c r="Q1" s="25"/>
    </row>
    <row r="2" spans="1:17" x14ac:dyDescent="0.25">
      <c r="A2" s="26" t="s">
        <v>381</v>
      </c>
      <c r="B2" s="27"/>
      <c r="C2" s="27"/>
      <c r="D2" s="27"/>
      <c r="E2" s="27"/>
      <c r="F2" s="27"/>
      <c r="G2" s="27"/>
      <c r="H2" s="27"/>
      <c r="I2" s="27"/>
      <c r="J2" s="27"/>
      <c r="K2" s="27"/>
      <c r="L2" s="27"/>
      <c r="M2" s="27"/>
      <c r="N2" s="27"/>
      <c r="O2" s="27"/>
      <c r="P2" s="27"/>
      <c r="Q2" s="28"/>
    </row>
    <row r="3" spans="1:17" ht="16.5" thickBot="1" x14ac:dyDescent="0.3">
      <c r="A3" s="26"/>
      <c r="B3" s="27"/>
      <c r="C3" s="27"/>
      <c r="D3" s="27"/>
      <c r="E3" s="27"/>
      <c r="F3" s="27"/>
      <c r="G3" s="27"/>
      <c r="H3" s="27"/>
      <c r="I3" s="27"/>
      <c r="J3" s="27"/>
      <c r="K3" s="27"/>
      <c r="L3" s="27"/>
      <c r="M3" s="27"/>
      <c r="N3" s="27"/>
      <c r="O3" s="27"/>
      <c r="P3" s="27"/>
      <c r="Q3" s="28"/>
    </row>
    <row r="4" spans="1:17" ht="17.25" customHeight="1" thickBot="1" x14ac:dyDescent="0.3">
      <c r="A4" s="197" t="s">
        <v>382</v>
      </c>
      <c r="B4" s="198"/>
      <c r="C4" s="198"/>
      <c r="D4" s="198"/>
      <c r="E4" s="198"/>
      <c r="F4" s="198"/>
      <c r="G4" s="198"/>
      <c r="H4" s="198"/>
      <c r="I4" s="198"/>
      <c r="J4" s="198"/>
      <c r="K4" s="198"/>
      <c r="L4" s="198"/>
      <c r="M4" s="198"/>
      <c r="N4" s="198"/>
      <c r="O4" s="198"/>
      <c r="P4" s="198"/>
      <c r="Q4" s="199"/>
    </row>
    <row r="5" spans="1:17" ht="16.5" thickBot="1" x14ac:dyDescent="0.3">
      <c r="A5" s="29"/>
      <c r="B5" s="30"/>
      <c r="C5" s="30"/>
      <c r="D5" s="30"/>
      <c r="E5" s="30"/>
      <c r="F5" s="30"/>
      <c r="G5" s="30"/>
      <c r="H5" s="30"/>
      <c r="I5" s="30"/>
      <c r="J5" s="30"/>
      <c r="K5" s="30"/>
      <c r="L5" s="30"/>
      <c r="M5" s="30"/>
      <c r="N5" s="30"/>
      <c r="O5" s="30"/>
      <c r="P5" s="30"/>
      <c r="Q5" s="31"/>
    </row>
    <row r="6" spans="1:17" ht="16.5" thickBot="1" x14ac:dyDescent="0.3">
      <c r="A6" s="32" t="s">
        <v>383</v>
      </c>
      <c r="B6" s="33"/>
      <c r="C6" s="33"/>
      <c r="D6" s="33"/>
      <c r="E6" s="34">
        <v>30</v>
      </c>
      <c r="F6" s="35"/>
      <c r="G6" s="35"/>
      <c r="H6" s="35"/>
      <c r="I6" s="35"/>
      <c r="J6" s="35"/>
      <c r="K6" s="35"/>
      <c r="L6" s="36"/>
      <c r="M6" s="37"/>
      <c r="N6" s="37"/>
      <c r="O6" s="37"/>
      <c r="P6" s="37"/>
      <c r="Q6" s="38"/>
    </row>
    <row r="7" spans="1:17" x14ac:dyDescent="0.25">
      <c r="A7" s="32"/>
      <c r="B7" s="33"/>
      <c r="C7" s="33"/>
      <c r="D7" s="33"/>
      <c r="E7" s="37"/>
      <c r="F7" s="37"/>
      <c r="G7" s="37"/>
      <c r="H7" s="37"/>
      <c r="I7" s="37"/>
      <c r="J7" s="37"/>
      <c r="K7" s="37"/>
      <c r="L7" s="37"/>
      <c r="M7" s="37"/>
      <c r="N7" s="37"/>
      <c r="O7" s="37"/>
      <c r="P7" s="37"/>
      <c r="Q7" s="38"/>
    </row>
    <row r="8" spans="1:17" x14ac:dyDescent="0.25">
      <c r="A8" s="32"/>
      <c r="B8" s="33"/>
      <c r="C8" s="33"/>
      <c r="D8" s="33"/>
      <c r="E8" s="37"/>
      <c r="F8" s="37"/>
      <c r="G8" s="37"/>
      <c r="H8" s="37"/>
      <c r="I8" s="37"/>
      <c r="J8" s="37"/>
      <c r="K8" s="37"/>
      <c r="L8" s="37"/>
      <c r="M8" s="37"/>
      <c r="N8" s="37"/>
      <c r="O8" s="37"/>
      <c r="P8" s="37"/>
      <c r="Q8" s="38"/>
    </row>
    <row r="9" spans="1:17" x14ac:dyDescent="0.25">
      <c r="A9" s="39" t="s">
        <v>384</v>
      </c>
      <c r="B9" s="58" t="s">
        <v>385</v>
      </c>
      <c r="C9" s="59" t="s">
        <v>385</v>
      </c>
      <c r="D9" s="58" t="s">
        <v>385</v>
      </c>
      <c r="E9" s="59" t="s">
        <v>385</v>
      </c>
      <c r="F9" s="60"/>
      <c r="G9" s="60"/>
      <c r="H9" s="60"/>
      <c r="I9" s="60"/>
      <c r="J9" s="60"/>
      <c r="K9" s="60"/>
      <c r="L9" s="60"/>
      <c r="M9" s="58" t="s">
        <v>386</v>
      </c>
      <c r="N9" s="58" t="s">
        <v>386</v>
      </c>
      <c r="O9" s="58" t="s">
        <v>386</v>
      </c>
      <c r="P9" s="58" t="s">
        <v>386</v>
      </c>
      <c r="Q9" s="40"/>
    </row>
    <row r="10" spans="1:17" x14ac:dyDescent="0.25">
      <c r="A10" s="39"/>
      <c r="B10" s="61" t="s">
        <v>387</v>
      </c>
      <c r="C10" s="62" t="s">
        <v>388</v>
      </c>
      <c r="D10" s="61" t="s">
        <v>389</v>
      </c>
      <c r="E10" s="62" t="s">
        <v>390</v>
      </c>
      <c r="F10" s="60"/>
      <c r="G10" s="60"/>
      <c r="H10" s="60"/>
      <c r="I10" s="60"/>
      <c r="J10" s="60"/>
      <c r="K10" s="60"/>
      <c r="L10" s="60"/>
      <c r="M10" s="61" t="s">
        <v>387</v>
      </c>
      <c r="N10" s="62" t="s">
        <v>388</v>
      </c>
      <c r="O10" s="61" t="s">
        <v>389</v>
      </c>
      <c r="P10" s="62" t="s">
        <v>390</v>
      </c>
      <c r="Q10" s="40"/>
    </row>
    <row r="11" spans="1:17" x14ac:dyDescent="0.25">
      <c r="A11" s="32" t="s">
        <v>391</v>
      </c>
      <c r="B11" s="41">
        <v>6</v>
      </c>
      <c r="C11" s="42">
        <v>6</v>
      </c>
      <c r="D11" s="41">
        <v>6</v>
      </c>
      <c r="E11" s="42">
        <v>3</v>
      </c>
      <c r="F11" s="43"/>
      <c r="G11" s="43"/>
      <c r="H11" s="43"/>
      <c r="I11" s="43"/>
      <c r="J11" s="43"/>
      <c r="K11" s="43"/>
      <c r="L11" s="43"/>
      <c r="M11" s="41">
        <v>4</v>
      </c>
      <c r="N11" s="42">
        <v>4</v>
      </c>
      <c r="O11" s="41">
        <v>4</v>
      </c>
      <c r="P11" s="42">
        <v>4</v>
      </c>
      <c r="Q11" s="38"/>
    </row>
    <row r="12" spans="1:17" x14ac:dyDescent="0.25">
      <c r="A12" s="32" t="s">
        <v>392</v>
      </c>
      <c r="B12" s="41">
        <v>180</v>
      </c>
      <c r="C12" s="42">
        <v>68</v>
      </c>
      <c r="D12" s="41">
        <v>104</v>
      </c>
      <c r="E12" s="42">
        <v>32</v>
      </c>
      <c r="F12" s="43"/>
      <c r="G12" s="43"/>
      <c r="H12" s="43"/>
      <c r="I12" s="43"/>
      <c r="J12" s="43"/>
      <c r="K12" s="43"/>
      <c r="L12" s="43"/>
      <c r="M12" s="41">
        <v>120</v>
      </c>
      <c r="N12" s="42">
        <v>29</v>
      </c>
      <c r="O12" s="41">
        <v>29</v>
      </c>
      <c r="P12" s="42">
        <v>29</v>
      </c>
      <c r="Q12" s="38"/>
    </row>
    <row r="13" spans="1:17" x14ac:dyDescent="0.25">
      <c r="A13" s="32"/>
      <c r="B13" s="41"/>
      <c r="C13" s="42"/>
      <c r="D13" s="41"/>
      <c r="E13" s="42"/>
      <c r="F13" s="43"/>
      <c r="G13" s="43"/>
      <c r="H13" s="43"/>
      <c r="I13" s="43"/>
      <c r="J13" s="43"/>
      <c r="K13" s="43"/>
      <c r="L13" s="43"/>
      <c r="M13" s="44"/>
      <c r="N13" s="42"/>
      <c r="O13" s="44"/>
      <c r="P13" s="42"/>
      <c r="Q13" s="38"/>
    </row>
    <row r="14" spans="1:17" x14ac:dyDescent="0.25">
      <c r="A14" s="32" t="s">
        <v>393</v>
      </c>
      <c r="B14" s="45">
        <f>B$11/B$12</f>
        <v>3.3333333333333333E-2</v>
      </c>
      <c r="C14" s="46">
        <f t="shared" ref="C14:P14" si="0">C$11/C$12</f>
        <v>8.8235294117647065E-2</v>
      </c>
      <c r="D14" s="45">
        <f t="shared" si="0"/>
        <v>5.7692307692307696E-2</v>
      </c>
      <c r="E14" s="46">
        <f t="shared" si="0"/>
        <v>9.375E-2</v>
      </c>
      <c r="F14" s="47"/>
      <c r="G14" s="47"/>
      <c r="H14" s="47"/>
      <c r="I14" s="47"/>
      <c r="J14" s="47"/>
      <c r="K14" s="47"/>
      <c r="L14" s="47"/>
      <c r="M14" s="45">
        <f t="shared" si="0"/>
        <v>3.3333333333333333E-2</v>
      </c>
      <c r="N14" s="46">
        <f t="shared" si="0"/>
        <v>0.13793103448275862</v>
      </c>
      <c r="O14" s="45">
        <f t="shared" si="0"/>
        <v>0.13793103448275862</v>
      </c>
      <c r="P14" s="46">
        <f t="shared" si="0"/>
        <v>0.13793103448275862</v>
      </c>
      <c r="Q14" s="38"/>
    </row>
    <row r="15" spans="1:17" x14ac:dyDescent="0.25">
      <c r="A15" s="32" t="s">
        <v>427</v>
      </c>
      <c r="B15" s="45">
        <f>1/B14</f>
        <v>30</v>
      </c>
      <c r="C15" s="46">
        <f t="shared" ref="C15:O15" si="1">1/C14</f>
        <v>11.333333333333332</v>
      </c>
      <c r="D15" s="45">
        <f t="shared" si="1"/>
        <v>17.333333333333332</v>
      </c>
      <c r="E15" s="46">
        <f t="shared" si="1"/>
        <v>10.666666666666666</v>
      </c>
      <c r="F15" s="45" t="e">
        <f t="shared" si="1"/>
        <v>#DIV/0!</v>
      </c>
      <c r="G15" s="45" t="e">
        <f t="shared" si="1"/>
        <v>#DIV/0!</v>
      </c>
      <c r="H15" s="45" t="e">
        <f t="shared" si="1"/>
        <v>#DIV/0!</v>
      </c>
      <c r="I15" s="45" t="e">
        <f t="shared" si="1"/>
        <v>#DIV/0!</v>
      </c>
      <c r="J15" s="45" t="e">
        <f t="shared" si="1"/>
        <v>#DIV/0!</v>
      </c>
      <c r="K15" s="45" t="e">
        <f t="shared" si="1"/>
        <v>#DIV/0!</v>
      </c>
      <c r="L15" s="47"/>
      <c r="M15" s="45">
        <f t="shared" si="1"/>
        <v>30</v>
      </c>
      <c r="N15" s="46">
        <f t="shared" ref="N15" si="2">1/N14</f>
        <v>7.25</v>
      </c>
      <c r="O15" s="45">
        <f t="shared" si="1"/>
        <v>7.25</v>
      </c>
      <c r="P15" s="46">
        <f t="shared" ref="P15" si="3">1/P14</f>
        <v>7.25</v>
      </c>
      <c r="Q15" s="38"/>
    </row>
    <row r="16" spans="1:17" x14ac:dyDescent="0.25">
      <c r="A16" s="32" t="s">
        <v>394</v>
      </c>
      <c r="B16" s="48">
        <f>$E$6*B$14</f>
        <v>1</v>
      </c>
      <c r="C16" s="46">
        <f t="shared" ref="C16:P16" si="4">$E$6*C$14</f>
        <v>2.6470588235294121</v>
      </c>
      <c r="D16" s="48">
        <f t="shared" si="4"/>
        <v>1.7307692307692308</v>
      </c>
      <c r="E16" s="46">
        <f t="shared" si="4"/>
        <v>2.8125</v>
      </c>
      <c r="F16" s="47"/>
      <c r="G16" s="47"/>
      <c r="H16" s="47"/>
      <c r="I16" s="47"/>
      <c r="J16" s="47"/>
      <c r="K16" s="47"/>
      <c r="L16" s="47"/>
      <c r="M16" s="48">
        <f t="shared" si="4"/>
        <v>1</v>
      </c>
      <c r="N16" s="46">
        <f t="shared" si="4"/>
        <v>4.1379310344827589</v>
      </c>
      <c r="O16" s="45">
        <f t="shared" si="4"/>
        <v>4.1379310344827589</v>
      </c>
      <c r="P16" s="46">
        <f t="shared" si="4"/>
        <v>4.1379310344827589</v>
      </c>
      <c r="Q16" s="38"/>
    </row>
    <row r="17" spans="1:17" x14ac:dyDescent="0.25">
      <c r="A17" s="32"/>
      <c r="B17" s="49"/>
      <c r="C17" s="42"/>
      <c r="D17" s="44"/>
      <c r="E17" s="42"/>
      <c r="F17" s="43"/>
      <c r="G17" s="43"/>
      <c r="H17" s="43"/>
      <c r="I17" s="43"/>
      <c r="J17" s="43"/>
      <c r="K17" s="43"/>
      <c r="L17" s="43"/>
      <c r="M17" s="49"/>
      <c r="N17" s="42"/>
      <c r="O17" s="41"/>
      <c r="P17" s="42"/>
      <c r="Q17" s="38"/>
    </row>
    <row r="18" spans="1:17" x14ac:dyDescent="0.25">
      <c r="A18" s="32" t="s">
        <v>426</v>
      </c>
      <c r="B18" s="41">
        <v>1</v>
      </c>
      <c r="C18" s="42">
        <v>1</v>
      </c>
      <c r="D18" s="41">
        <v>1</v>
      </c>
      <c r="E18" s="42">
        <v>3</v>
      </c>
      <c r="F18" s="43"/>
      <c r="G18" s="43"/>
      <c r="H18" s="43"/>
      <c r="I18" s="43"/>
      <c r="J18" s="43"/>
      <c r="K18" s="43"/>
      <c r="L18" s="43"/>
      <c r="M18" s="41">
        <v>1</v>
      </c>
      <c r="N18" s="42">
        <v>1</v>
      </c>
      <c r="O18" s="41">
        <v>1</v>
      </c>
      <c r="P18" s="42">
        <v>1</v>
      </c>
      <c r="Q18" s="38"/>
    </row>
    <row r="19" spans="1:17" ht="16.5" thickBot="1" x14ac:dyDescent="0.3">
      <c r="A19" s="32"/>
      <c r="B19" s="41"/>
      <c r="C19" s="42"/>
      <c r="D19" s="41"/>
      <c r="E19" s="42"/>
      <c r="F19" s="43"/>
      <c r="G19" s="43"/>
      <c r="H19" s="43"/>
      <c r="I19" s="43"/>
      <c r="J19" s="43"/>
      <c r="K19" s="43"/>
      <c r="L19" s="43"/>
      <c r="M19" s="44"/>
      <c r="N19" s="42"/>
      <c r="O19" s="44"/>
      <c r="P19" s="42"/>
      <c r="Q19" s="38"/>
    </row>
    <row r="20" spans="1:17" ht="16.5" thickBot="1" x14ac:dyDescent="0.3">
      <c r="A20" s="32" t="s">
        <v>395</v>
      </c>
      <c r="B20" s="50">
        <f>ROUND($E$6*B$14+B$18,0)</f>
        <v>2</v>
      </c>
      <c r="C20" s="50">
        <f>ROUND($E$6*C$14+C$18,0)</f>
        <v>4</v>
      </c>
      <c r="D20" s="50">
        <f>ROUND($E$6*D$14+D$18,0)</f>
        <v>3</v>
      </c>
      <c r="E20" s="50">
        <f>ROUND($E$6*E$14+E$18,0)</f>
        <v>6</v>
      </c>
      <c r="F20" s="51"/>
      <c r="G20" s="51"/>
      <c r="H20" s="51"/>
      <c r="I20" s="51"/>
      <c r="J20" s="51"/>
      <c r="K20" s="51"/>
      <c r="L20" s="52"/>
      <c r="M20" s="50">
        <f>ROUND($E$6*M$14+M$18,0)</f>
        <v>2</v>
      </c>
      <c r="N20" s="50">
        <f>ROUND($E$6*N$14+N$18,0)</f>
        <v>5</v>
      </c>
      <c r="O20" s="50">
        <f>ROUND($E$6*O$14+O$18,0)</f>
        <v>5</v>
      </c>
      <c r="P20" s="50">
        <f>ROUND($E$6*P$14+P$18,0)</f>
        <v>5</v>
      </c>
      <c r="Q20" s="38"/>
    </row>
    <row r="21" spans="1:17" ht="16.5" thickBot="1" x14ac:dyDescent="0.3">
      <c r="A21" s="53"/>
      <c r="B21" s="54"/>
      <c r="C21" s="54"/>
      <c r="D21" s="54"/>
      <c r="E21" s="54"/>
      <c r="F21" s="54"/>
      <c r="G21" s="54"/>
      <c r="H21" s="54"/>
      <c r="I21" s="54"/>
      <c r="J21" s="54"/>
      <c r="K21" s="54"/>
      <c r="L21" s="55"/>
      <c r="M21" s="54"/>
      <c r="N21" s="54"/>
      <c r="O21" s="54"/>
      <c r="P21" s="54"/>
      <c r="Q21" s="56"/>
    </row>
    <row r="23" spans="1:17" x14ac:dyDescent="0.25">
      <c r="A23" s="200" t="s">
        <v>396</v>
      </c>
      <c r="B23" s="200"/>
      <c r="C23" s="200"/>
      <c r="D23" s="200"/>
      <c r="E23" s="200"/>
      <c r="F23" s="200"/>
      <c r="G23" s="200"/>
      <c r="H23" s="200"/>
      <c r="I23" s="200"/>
      <c r="J23" s="200"/>
      <c r="K23" s="200"/>
      <c r="L23" s="200"/>
      <c r="M23" s="200"/>
      <c r="N23" s="200"/>
      <c r="O23" s="200"/>
      <c r="P23" s="200"/>
      <c r="Q23" s="200"/>
    </row>
    <row r="24" spans="1:17" x14ac:dyDescent="0.25">
      <c r="A24" s="200" t="s">
        <v>397</v>
      </c>
      <c r="B24" s="200"/>
      <c r="C24" s="200"/>
      <c r="D24" s="200"/>
      <c r="E24" s="200"/>
      <c r="F24" s="200"/>
      <c r="G24" s="200"/>
      <c r="H24" s="200"/>
      <c r="I24" s="200"/>
      <c r="J24" s="200"/>
      <c r="K24" s="200"/>
      <c r="L24" s="200"/>
      <c r="M24" s="200"/>
      <c r="N24" s="200"/>
      <c r="O24" s="200"/>
      <c r="P24" s="200"/>
      <c r="Q24" s="200"/>
    </row>
    <row r="25" spans="1:17" x14ac:dyDescent="0.25">
      <c r="A25" t="s">
        <v>398</v>
      </c>
    </row>
    <row r="26" spans="1:17" x14ac:dyDescent="0.25">
      <c r="A26" t="s">
        <v>399</v>
      </c>
    </row>
    <row r="33" spans="1:13" ht="15.95" customHeight="1" x14ac:dyDescent="0.25">
      <c r="A33" t="s">
        <v>400</v>
      </c>
    </row>
    <row r="34" spans="1:13" ht="15.95" customHeight="1" x14ac:dyDescent="0.25"/>
    <row r="35" spans="1:13" x14ac:dyDescent="0.25">
      <c r="A35" t="s">
        <v>401</v>
      </c>
      <c r="B35" t="s">
        <v>402</v>
      </c>
      <c r="C35" t="s">
        <v>428</v>
      </c>
      <c r="D35" t="s">
        <v>426</v>
      </c>
      <c r="E35" t="s">
        <v>550</v>
      </c>
      <c r="F35" t="s">
        <v>403</v>
      </c>
      <c r="G35" t="s">
        <v>404</v>
      </c>
      <c r="H35" t="s">
        <v>405</v>
      </c>
      <c r="I35" t="s">
        <v>406</v>
      </c>
      <c r="J35" t="s">
        <v>407</v>
      </c>
      <c r="K35" t="s">
        <v>408</v>
      </c>
      <c r="L35" t="s">
        <v>409</v>
      </c>
      <c r="M35" t="s">
        <v>565</v>
      </c>
    </row>
    <row r="36" spans="1:13" x14ac:dyDescent="0.25">
      <c r="A36" t="s">
        <v>410</v>
      </c>
      <c r="B36" t="s">
        <v>97</v>
      </c>
      <c r="C36">
        <f ca="1">IF(ListeStudiengaenge[[#This Row],[Studiengangkürzel]]&lt;&gt;"",INDIRECT(CONCATENATE("$",ListeStudiengaenge[[#This Row],[StudiengangsTyp]],"$15")),"")</f>
        <v>30</v>
      </c>
      <c r="D36">
        <f ca="1">IF(ListeStudiengaenge[[#This Row],[Studiengangkürzel]]&lt;&gt;"",INDIRECT(CONCATENATE("$",ListeStudiengaenge[[#This Row],[StudiengangsTyp]],"$18")),"")</f>
        <v>1</v>
      </c>
      <c r="E36" t="s">
        <v>1026</v>
      </c>
      <c r="F36" t="e">
        <f ca="1">IF(ListeStudiengaenge[[#This Row],[SemesterUmfang]]&lt;&gt;"",INDIRECT(CONCATENATE("$",ListeStudiengaenge[[#This Row],[AnsprechpartnerZPA]],"$14")),"")</f>
        <v>#REF!</v>
      </c>
      <c r="G36" t="e">
        <f ca="1">IF(ListeStudiengaenge[[#This Row],[Basis-Einstufungs-Fachsemester]]&lt;&gt;"",INDIRECT(CONCATENATE("$",ListeStudiengaenge[[#This Row],[Spalte5]],"$14")),"")</f>
        <v>#REF!</v>
      </c>
      <c r="H36" t="e">
        <f ca="1">IF(ListeStudiengaenge[[#This Row],[AnsprechpartnerZPA]]&lt;&gt;"",INDIRECT(CONCATENATE("$",ListeStudiengaenge[[#This Row],[Spalte4]],"$14")),"")</f>
        <v>#REF!</v>
      </c>
      <c r="I36" t="e">
        <f ca="1">IF(ListeStudiengaenge[[#This Row],[Spalte5]]&lt;&gt;"",INDIRECT(CONCATENATE("$",ListeStudiengaenge[[#This Row],[Spalte3]],"$14")),"")</f>
        <v>#REF!</v>
      </c>
      <c r="J36" t="e">
        <f ca="1">IF(ListeStudiengaenge[[#This Row],[Spalte4]]&lt;&gt;"",INDIRECT(CONCATENATE("$",ListeStudiengaenge[[#This Row],[Spalte2]],"$14")),"")</f>
        <v>#REF!</v>
      </c>
      <c r="K36" t="str">
        <f ca="1">IF(AND(ListeStudiengaenge[[#This Row],[Studiengangkürzel]]&lt;&gt;"",OR(ListeStudiengaenge[[#This Row],[StudiengangsTyp]]="D",ListeStudiengaenge[[#This Row],[StudiengangsTyp]]="O")),INDIRECT(CONCATENATE("Z14S",CODE(ListeStudiengaenge[[#This Row],[StudiengangsTyp]])-63),FALSE),"")</f>
        <v/>
      </c>
      <c r="L36" t="str">
        <f ca="1">IF(AND(ListeStudiengaenge[[#This Row],[Studiengangkürzel]]&lt;&gt;"",OR(ListeStudiengaenge[[#This Row],[StudiengangsTyp]]="D",ListeStudiengaenge[[#This Row],[StudiengangsTyp]]="O")),INDIRECT(CONCATENATE("Z18S",CODE(ListeStudiengaenge[[#This Row],[StudiengangsTyp]])-63),FALSE),"")</f>
        <v/>
      </c>
      <c r="M36" t="s">
        <v>568</v>
      </c>
    </row>
    <row r="37" spans="1:13" x14ac:dyDescent="0.25">
      <c r="A37" t="s">
        <v>411</v>
      </c>
      <c r="B37" t="s">
        <v>412</v>
      </c>
      <c r="C37">
        <f ca="1">IF(ListeStudiengaenge[[#This Row],[Studiengangkürzel]]&lt;&gt;"",INDIRECT(CONCATENATE("$",ListeStudiengaenge[[#This Row],[StudiengangsTyp]],"$15")),"")</f>
        <v>30</v>
      </c>
      <c r="D37">
        <f ca="1">IF(ListeStudiengaenge[[#This Row],[Studiengangkürzel]]&lt;&gt;"",INDIRECT(CONCATENATE("$",ListeStudiengaenge[[#This Row],[StudiengangsTyp]],"$18")),"")</f>
        <v>1</v>
      </c>
      <c r="E37" t="s">
        <v>1026</v>
      </c>
      <c r="F37" t="e">
        <f ca="1">IF(ListeStudiengaenge[[#This Row],[SemesterUmfang]]&lt;&gt;"",INDIRECT(CONCATENATE("$",ListeStudiengaenge[[#This Row],[AnsprechpartnerZPA]],"$14")),"")</f>
        <v>#REF!</v>
      </c>
      <c r="G37" t="e">
        <f ca="1">IF(ListeStudiengaenge[[#This Row],[Basis-Einstufungs-Fachsemester]]&lt;&gt;"",INDIRECT(CONCATENATE("$",ListeStudiengaenge[[#This Row],[Spalte5]],"$14")),"")</f>
        <v>#REF!</v>
      </c>
      <c r="H37" t="e">
        <f ca="1">IF(ListeStudiengaenge[[#This Row],[AnsprechpartnerZPA]]&lt;&gt;"",INDIRECT(CONCATENATE("$",ListeStudiengaenge[[#This Row],[Spalte4]],"$14")),"")</f>
        <v>#REF!</v>
      </c>
      <c r="I37" t="e">
        <f ca="1">IF(ListeStudiengaenge[[#This Row],[Spalte5]]&lt;&gt;"",INDIRECT(CONCATENATE("$",ListeStudiengaenge[[#This Row],[Spalte3]],"$14")),"")</f>
        <v>#REF!</v>
      </c>
      <c r="J37" t="e">
        <f ca="1">IF(ListeStudiengaenge[[#This Row],[Spalte4]]&lt;&gt;"",INDIRECT(CONCATENATE("$",ListeStudiengaenge[[#This Row],[Spalte2]],"$14")),"")</f>
        <v>#REF!</v>
      </c>
      <c r="K37" t="str">
        <f ca="1">IF(AND(ListeStudiengaenge[[#This Row],[Studiengangkürzel]]&lt;&gt;"",OR(ListeStudiengaenge[[#This Row],[StudiengangsTyp]]="D",ListeStudiengaenge[[#This Row],[StudiengangsTyp]]="O")),INDIRECT(CONCATENATE("Z14S",CODE(ListeStudiengaenge[[#This Row],[StudiengangsTyp]])-63),FALSE),"")</f>
        <v/>
      </c>
      <c r="L37" t="str">
        <f ca="1">IF(AND(ListeStudiengaenge[[#This Row],[Studiengangkürzel]]&lt;&gt;"",OR(ListeStudiengaenge[[#This Row],[StudiengangsTyp]]="D",ListeStudiengaenge[[#This Row],[StudiengangsTyp]]="O")),INDIRECT(CONCATENATE("Z18S",CODE(ListeStudiengaenge[[#This Row],[StudiengangsTyp]])-63),FALSE),"")</f>
        <v/>
      </c>
      <c r="M37" t="s">
        <v>568</v>
      </c>
    </row>
    <row r="38" spans="1:13" x14ac:dyDescent="0.25">
      <c r="A38" t="s">
        <v>413</v>
      </c>
      <c r="B38" t="s">
        <v>412</v>
      </c>
      <c r="C38">
        <f ca="1">IF(ListeStudiengaenge[[#This Row],[Studiengangkürzel]]&lt;&gt;"",INDIRECT(CONCATENATE("$",ListeStudiengaenge[[#This Row],[StudiengangsTyp]],"$15")),"")</f>
        <v>30</v>
      </c>
      <c r="D38">
        <f ca="1">IF(ListeStudiengaenge[[#This Row],[Studiengangkürzel]]&lt;&gt;"",INDIRECT(CONCATENATE("$",ListeStudiengaenge[[#This Row],[StudiengangsTyp]],"$18")),"")</f>
        <v>1</v>
      </c>
      <c r="E38" t="s">
        <v>1025</v>
      </c>
      <c r="F38" t="e">
        <f ca="1">IF(ListeStudiengaenge[[#This Row],[SemesterUmfang]]&lt;&gt;"",INDIRECT(CONCATENATE("$",ListeStudiengaenge[[#This Row],[AnsprechpartnerZPA]],"$14")),"")</f>
        <v>#REF!</v>
      </c>
      <c r="G38" t="e">
        <f ca="1">IF(ListeStudiengaenge[[#This Row],[Basis-Einstufungs-Fachsemester]]&lt;&gt;"",INDIRECT(CONCATENATE("$",ListeStudiengaenge[[#This Row],[Spalte5]],"$14")),"")</f>
        <v>#REF!</v>
      </c>
      <c r="H38" t="e">
        <f ca="1">IF(ListeStudiengaenge[[#This Row],[AnsprechpartnerZPA]]&lt;&gt;"",INDIRECT(CONCATENATE("$",ListeStudiengaenge[[#This Row],[Spalte4]],"$14")),"")</f>
        <v>#REF!</v>
      </c>
      <c r="I38" t="e">
        <f ca="1">IF(ListeStudiengaenge[[#This Row],[Spalte5]]&lt;&gt;"",INDIRECT(CONCATENATE("$",ListeStudiengaenge[[#This Row],[Spalte3]],"$14")),"")</f>
        <v>#REF!</v>
      </c>
      <c r="J38" t="e">
        <f ca="1">IF(ListeStudiengaenge[[#This Row],[Spalte4]]&lt;&gt;"",INDIRECT(CONCATENATE("$",ListeStudiengaenge[[#This Row],[Spalte2]],"$14")),"")</f>
        <v>#REF!</v>
      </c>
      <c r="K38" t="str">
        <f ca="1">IF(AND(ListeStudiengaenge[[#This Row],[Studiengangkürzel]]&lt;&gt;"",OR(ListeStudiengaenge[[#This Row],[StudiengangsTyp]]="D",ListeStudiengaenge[[#This Row],[StudiengangsTyp]]="O")),INDIRECT(CONCATENATE("Z14S",CODE(ListeStudiengaenge[[#This Row],[StudiengangsTyp]])-63),FALSE),"")</f>
        <v/>
      </c>
      <c r="L38" t="str">
        <f ca="1">IF(AND(ListeStudiengaenge[[#This Row],[Studiengangkürzel]]&lt;&gt;"",OR(ListeStudiengaenge[[#This Row],[StudiengangsTyp]]="D",ListeStudiengaenge[[#This Row],[StudiengangsTyp]]="O")),INDIRECT(CONCATENATE("Z18S",CODE(ListeStudiengaenge[[#This Row],[StudiengangsTyp]])-63),FALSE),"")</f>
        <v/>
      </c>
      <c r="M38" t="s">
        <v>568</v>
      </c>
    </row>
    <row r="39" spans="1:13" x14ac:dyDescent="0.25">
      <c r="A39" t="s">
        <v>548</v>
      </c>
      <c r="B39" t="s">
        <v>99</v>
      </c>
      <c r="C39">
        <f ca="1">IF(ListeStudiengaenge[[#This Row],[Studiengangkürzel]]&lt;&gt;"",INDIRECT(CONCATENATE("$",ListeStudiengaenge[[#This Row],[StudiengangsTyp]],"$15")),"")</f>
        <v>17.333333333333332</v>
      </c>
      <c r="D39">
        <f ca="1">IF(ListeStudiengaenge[[#This Row],[Studiengangkürzel]]&lt;&gt;"",INDIRECT(CONCATENATE("$",ListeStudiengaenge[[#This Row],[StudiengangsTyp]],"$18")),"")</f>
        <v>1</v>
      </c>
      <c r="E39" t="s">
        <v>1024</v>
      </c>
      <c r="F39" t="e">
        <f ca="1">IF(ListeStudiengaenge[[#This Row],[SemesterUmfang]]&lt;&gt;"",INDIRECT(CONCATENATE("$",ListeStudiengaenge[[#This Row],[AnsprechpartnerZPA]],"$14")),"")</f>
        <v>#REF!</v>
      </c>
      <c r="G39" t="e">
        <f ca="1">IF(ListeStudiengaenge[[#This Row],[Basis-Einstufungs-Fachsemester]]&lt;&gt;"",INDIRECT(CONCATENATE("$",ListeStudiengaenge[[#This Row],[Spalte5]],"$14")),"")</f>
        <v>#REF!</v>
      </c>
      <c r="H39" t="e">
        <f ca="1">IF(ListeStudiengaenge[[#This Row],[AnsprechpartnerZPA]]&lt;&gt;"",INDIRECT(CONCATENATE("$",ListeStudiengaenge[[#This Row],[Spalte4]],"$14")),"")</f>
        <v>#REF!</v>
      </c>
      <c r="I39" t="e">
        <f ca="1">IF(ListeStudiengaenge[[#This Row],[Spalte5]]&lt;&gt;"",INDIRECT(CONCATENATE("$",ListeStudiengaenge[[#This Row],[Spalte3]],"$14")),"")</f>
        <v>#REF!</v>
      </c>
      <c r="J39" t="e">
        <f ca="1">IF(ListeStudiengaenge[[#This Row],[Spalte4]]&lt;&gt;"",INDIRECT(CONCATENATE("$",ListeStudiengaenge[[#This Row],[Spalte2]],"$14")),"")</f>
        <v>#REF!</v>
      </c>
      <c r="K39">
        <f ca="1">IF(AND(ListeStudiengaenge[[#This Row],[Studiengangkürzel]]&lt;&gt;"",OR(ListeStudiengaenge[[#This Row],[StudiengangsTyp]]="D",ListeStudiengaenge[[#This Row],[StudiengangsTyp]]="O")),INDIRECT(CONCATENATE("Z14S",CODE(ListeStudiengaenge[[#This Row],[StudiengangsTyp]])-63),FALSE),"")</f>
        <v>9.375E-2</v>
      </c>
      <c r="L39">
        <f ca="1">IF(AND(ListeStudiengaenge[[#This Row],[Studiengangkürzel]]&lt;&gt;"",OR(ListeStudiengaenge[[#This Row],[StudiengangsTyp]]="D",ListeStudiengaenge[[#This Row],[StudiengangsTyp]]="O")),INDIRECT(CONCATENATE("Z18S",CODE(ListeStudiengaenge[[#This Row],[StudiengangsTyp]])-63),FALSE),"")</f>
        <v>3</v>
      </c>
      <c r="M39" t="s">
        <v>568</v>
      </c>
    </row>
    <row r="40" spans="1:13" x14ac:dyDescent="0.25">
      <c r="A40" t="s">
        <v>549</v>
      </c>
      <c r="B40" t="s">
        <v>414</v>
      </c>
      <c r="C40">
        <f ca="1">IF(ListeStudiengaenge[[#This Row],[Studiengangkürzel]]&lt;&gt;"",INDIRECT(CONCATENATE("$",ListeStudiengaenge[[#This Row],[StudiengangsTyp]],"$15")),"")</f>
        <v>7.25</v>
      </c>
      <c r="D40">
        <f ca="1">IF(ListeStudiengaenge[[#This Row],[Studiengangkürzel]]&lt;&gt;"",INDIRECT(CONCATENATE("$",ListeStudiengaenge[[#This Row],[StudiengangsTyp]],"$18")),"")</f>
        <v>1</v>
      </c>
      <c r="E40" t="s">
        <v>1024</v>
      </c>
      <c r="F40" t="e">
        <f ca="1">IF(ListeStudiengaenge[[#This Row],[SemesterUmfang]]&lt;&gt;"",INDIRECT(CONCATENATE("$",ListeStudiengaenge[[#This Row],[AnsprechpartnerZPA]],"$14")),"")</f>
        <v>#REF!</v>
      </c>
      <c r="G40" t="e">
        <f ca="1">IF(ListeStudiengaenge[[#This Row],[Basis-Einstufungs-Fachsemester]]&lt;&gt;"",INDIRECT(CONCATENATE("$",ListeStudiengaenge[[#This Row],[Spalte5]],"$14")),"")</f>
        <v>#REF!</v>
      </c>
      <c r="H40" t="e">
        <f ca="1">IF(ListeStudiengaenge[[#This Row],[AnsprechpartnerZPA]]&lt;&gt;"",INDIRECT(CONCATENATE("$",ListeStudiengaenge[[#This Row],[Spalte4]],"$14")),"")</f>
        <v>#REF!</v>
      </c>
      <c r="I40" t="e">
        <f ca="1">IF(ListeStudiengaenge[[#This Row],[Spalte5]]&lt;&gt;"",INDIRECT(CONCATENATE("$",ListeStudiengaenge[[#This Row],[Spalte3]],"$14")),"")</f>
        <v>#REF!</v>
      </c>
      <c r="J40" t="e">
        <f ca="1">IF(ListeStudiengaenge[[#This Row],[Spalte4]]&lt;&gt;"",INDIRECT(CONCATENATE("$",ListeStudiengaenge[[#This Row],[Spalte2]],"$14")),"")</f>
        <v>#REF!</v>
      </c>
      <c r="K40">
        <f ca="1">IF(AND(ListeStudiengaenge[[#This Row],[Studiengangkürzel]]&lt;&gt;"",OR(ListeStudiengaenge[[#This Row],[StudiengangsTyp]]="D",ListeStudiengaenge[[#This Row],[StudiengangsTyp]]="O")),INDIRECT(CONCATENATE("Z14S",CODE(ListeStudiengaenge[[#This Row],[StudiengangsTyp]])-63),FALSE),"")</f>
        <v>0.13793103448275862</v>
      </c>
      <c r="L40">
        <f ca="1">IF(AND(ListeStudiengaenge[[#This Row],[Studiengangkürzel]]&lt;&gt;"",OR(ListeStudiengaenge[[#This Row],[StudiengangsTyp]]="D",ListeStudiengaenge[[#This Row],[StudiengangsTyp]]="O")),INDIRECT(CONCATENATE("Z18S",CODE(ListeStudiengaenge[[#This Row],[StudiengangsTyp]])-63),FALSE),"")</f>
        <v>1</v>
      </c>
      <c r="M40" t="s">
        <v>568</v>
      </c>
    </row>
    <row r="41" spans="1:13" x14ac:dyDescent="0.25">
      <c r="A41" t="s">
        <v>416</v>
      </c>
      <c r="B41" t="s">
        <v>98</v>
      </c>
      <c r="C41">
        <f ca="1">IF(ListeStudiengaenge[[#This Row],[Studiengangkürzel]]&lt;&gt;"",INDIRECT(CONCATENATE("$",ListeStudiengaenge[[#This Row],[StudiengangsTyp]],"$15")),"")</f>
        <v>11.333333333333332</v>
      </c>
      <c r="D41">
        <f ca="1">IF(ListeStudiengaenge[[#This Row],[Studiengangkürzel]]&lt;&gt;"",INDIRECT(CONCATENATE("$",ListeStudiengaenge[[#This Row],[StudiengangsTyp]],"$18")),"")</f>
        <v>1</v>
      </c>
      <c r="E41" t="s">
        <v>1024</v>
      </c>
      <c r="F41" t="e">
        <f ca="1">IF(ListeStudiengaenge[[#This Row],[SemesterUmfang]]&lt;&gt;"",INDIRECT(CONCATENATE("$",ListeStudiengaenge[[#This Row],[AnsprechpartnerZPA]],"$14")),"")</f>
        <v>#REF!</v>
      </c>
      <c r="G41" t="e">
        <f ca="1">IF(ListeStudiengaenge[[#This Row],[Basis-Einstufungs-Fachsemester]]&lt;&gt;"",INDIRECT(CONCATENATE("$",ListeStudiengaenge[[#This Row],[Spalte5]],"$14")),"")</f>
        <v>#REF!</v>
      </c>
      <c r="H41" t="e">
        <f ca="1">IF(ListeStudiengaenge[[#This Row],[AnsprechpartnerZPA]]&lt;&gt;"",INDIRECT(CONCATENATE("$",ListeStudiengaenge[[#This Row],[Spalte4]],"$14")),"")</f>
        <v>#REF!</v>
      </c>
      <c r="I41" t="e">
        <f ca="1">IF(ListeStudiengaenge[[#This Row],[Spalte5]]&lt;&gt;"",INDIRECT(CONCATENATE("$",ListeStudiengaenge[[#This Row],[Spalte3]],"$14")),"")</f>
        <v>#REF!</v>
      </c>
      <c r="J41" t="e">
        <f ca="1">IF(ListeStudiengaenge[[#This Row],[Spalte4]]&lt;&gt;"",INDIRECT(CONCATENATE("$",ListeStudiengaenge[[#This Row],[Spalte2]],"$14")),"")</f>
        <v>#REF!</v>
      </c>
      <c r="K41" t="str">
        <f ca="1">IF(AND(ListeStudiengaenge[[#This Row],[Studiengangkürzel]]&lt;&gt;"",OR(ListeStudiengaenge[[#This Row],[StudiengangsTyp]]="D",ListeStudiengaenge[[#This Row],[StudiengangsTyp]]="O")),INDIRECT(CONCATENATE("Z14S",CODE(ListeStudiengaenge[[#This Row],[StudiengangsTyp]])-63),FALSE),"")</f>
        <v/>
      </c>
      <c r="L41" t="str">
        <f ca="1">IF(AND(ListeStudiengaenge[[#This Row],[Studiengangkürzel]]&lt;&gt;"",OR(ListeStudiengaenge[[#This Row],[StudiengangsTyp]]="D",ListeStudiengaenge[[#This Row],[StudiengangsTyp]]="O")),INDIRECT(CONCATENATE("Z18S",CODE(ListeStudiengaenge[[#This Row],[StudiengangsTyp]])-63),FALSE),"")</f>
        <v/>
      </c>
      <c r="M41" t="s">
        <v>568</v>
      </c>
    </row>
    <row r="42" spans="1:13" x14ac:dyDescent="0.25">
      <c r="A42" t="s">
        <v>417</v>
      </c>
      <c r="B42" t="s">
        <v>415</v>
      </c>
      <c r="C42">
        <f ca="1">IF(ListeStudiengaenge[[#This Row],[Studiengangkürzel]]&lt;&gt;"",INDIRECT(CONCATENATE("$",ListeStudiengaenge[[#This Row],[StudiengangsTyp]],"$15")),"")</f>
        <v>7.25</v>
      </c>
      <c r="D42">
        <f ca="1">IF(ListeStudiengaenge[[#This Row],[Studiengangkürzel]]&lt;&gt;"",INDIRECT(CONCATENATE("$",ListeStudiengaenge[[#This Row],[StudiengangsTyp]],"$18")),"")</f>
        <v>1</v>
      </c>
      <c r="E42" t="s">
        <v>1024</v>
      </c>
      <c r="F42" t="e">
        <f ca="1">IF(ListeStudiengaenge[[#This Row],[SemesterUmfang]]&lt;&gt;"",INDIRECT(CONCATENATE("$",ListeStudiengaenge[[#This Row],[AnsprechpartnerZPA]],"$14")),"")</f>
        <v>#REF!</v>
      </c>
      <c r="G42" t="e">
        <f ca="1">IF(ListeStudiengaenge[[#This Row],[Basis-Einstufungs-Fachsemester]]&lt;&gt;"",INDIRECT(CONCATENATE("$",ListeStudiengaenge[[#This Row],[Spalte5]],"$14")),"")</f>
        <v>#REF!</v>
      </c>
      <c r="H42" t="e">
        <f ca="1">IF(ListeStudiengaenge[[#This Row],[AnsprechpartnerZPA]]&lt;&gt;"",INDIRECT(CONCATENATE("$",ListeStudiengaenge[[#This Row],[Spalte4]],"$14")),"")</f>
        <v>#REF!</v>
      </c>
      <c r="I42" t="e">
        <f ca="1">IF(ListeStudiengaenge[[#This Row],[Spalte5]]&lt;&gt;"",INDIRECT(CONCATENATE("$",ListeStudiengaenge[[#This Row],[Spalte3]],"$14")),"")</f>
        <v>#REF!</v>
      </c>
      <c r="J42" t="e">
        <f ca="1">IF(ListeStudiengaenge[[#This Row],[Spalte4]]&lt;&gt;"",INDIRECT(CONCATENATE("$",ListeStudiengaenge[[#This Row],[Spalte2]],"$14")),"")</f>
        <v>#REF!</v>
      </c>
      <c r="K42" t="str">
        <f ca="1">IF(AND(ListeStudiengaenge[[#This Row],[Studiengangkürzel]]&lt;&gt;"",OR(ListeStudiengaenge[[#This Row],[StudiengangsTyp]]="D",ListeStudiengaenge[[#This Row],[StudiengangsTyp]]="O")),INDIRECT(CONCATENATE("Z14S",CODE(ListeStudiengaenge[[#This Row],[StudiengangsTyp]])-63),FALSE),"")</f>
        <v/>
      </c>
      <c r="L42" t="str">
        <f ca="1">IF(AND(ListeStudiengaenge[[#This Row],[Studiengangkürzel]]&lt;&gt;"",OR(ListeStudiengaenge[[#This Row],[StudiengangsTyp]]="D",ListeStudiengaenge[[#This Row],[StudiengangsTyp]]="O")),INDIRECT(CONCATENATE("Z18S",CODE(ListeStudiengaenge[[#This Row],[StudiengangsTyp]])-63),FALSE),"")</f>
        <v/>
      </c>
      <c r="M42" t="s">
        <v>568</v>
      </c>
    </row>
    <row r="43" spans="1:13" x14ac:dyDescent="0.25">
      <c r="A43" t="s">
        <v>418</v>
      </c>
      <c r="B43" t="s">
        <v>412</v>
      </c>
      <c r="C43">
        <f ca="1">IF(ListeStudiengaenge[[#This Row],[Studiengangkürzel]]&lt;&gt;"",INDIRECT(CONCATENATE("$",ListeStudiengaenge[[#This Row],[StudiengangsTyp]],"$15")),"")</f>
        <v>30</v>
      </c>
      <c r="D43">
        <f ca="1">IF(ListeStudiengaenge[[#This Row],[Studiengangkürzel]]&lt;&gt;"",INDIRECT(CONCATENATE("$",ListeStudiengaenge[[#This Row],[StudiengangsTyp]],"$18")),"")</f>
        <v>1</v>
      </c>
      <c r="E43" t="s">
        <v>1025</v>
      </c>
      <c r="F43" t="e">
        <f ca="1">IF(ListeStudiengaenge[[#This Row],[SemesterUmfang]]&lt;&gt;"",INDIRECT(CONCATENATE("$",ListeStudiengaenge[[#This Row],[AnsprechpartnerZPA]],"$14")),"")</f>
        <v>#REF!</v>
      </c>
      <c r="G43" t="e">
        <f ca="1">IF(ListeStudiengaenge[[#This Row],[Basis-Einstufungs-Fachsemester]]&lt;&gt;"",INDIRECT(CONCATENATE("$",ListeStudiengaenge[[#This Row],[Spalte5]],"$14")),"")</f>
        <v>#REF!</v>
      </c>
      <c r="H43" t="e">
        <f ca="1">IF(ListeStudiengaenge[[#This Row],[AnsprechpartnerZPA]]&lt;&gt;"",INDIRECT(CONCATENATE("$",ListeStudiengaenge[[#This Row],[Spalte4]],"$14")),"")</f>
        <v>#REF!</v>
      </c>
      <c r="I43" t="e">
        <f ca="1">IF(ListeStudiengaenge[[#This Row],[Spalte5]]&lt;&gt;"",INDIRECT(CONCATENATE("$",ListeStudiengaenge[[#This Row],[Spalte3]],"$14")),"")</f>
        <v>#REF!</v>
      </c>
      <c r="J43" t="e">
        <f ca="1">IF(ListeStudiengaenge[[#This Row],[Spalte4]]&lt;&gt;"",INDIRECT(CONCATENATE("$",ListeStudiengaenge[[#This Row],[Spalte2]],"$14")),"")</f>
        <v>#REF!</v>
      </c>
      <c r="K43" t="str">
        <f ca="1">IF(AND(ListeStudiengaenge[[#This Row],[Studiengangkürzel]]&lt;&gt;"",OR(ListeStudiengaenge[[#This Row],[StudiengangsTyp]]="D",ListeStudiengaenge[[#This Row],[StudiengangsTyp]]="O")),INDIRECT(CONCATENATE("Z14S",CODE(ListeStudiengaenge[[#This Row],[StudiengangsTyp]])-63),FALSE),"")</f>
        <v/>
      </c>
      <c r="L43" t="str">
        <f ca="1">IF(AND(ListeStudiengaenge[[#This Row],[Studiengangkürzel]]&lt;&gt;"",OR(ListeStudiengaenge[[#This Row],[StudiengangsTyp]]="D",ListeStudiengaenge[[#This Row],[StudiengangsTyp]]="O")),INDIRECT(CONCATENATE("Z18S",CODE(ListeStudiengaenge[[#This Row],[StudiengangsTyp]])-63),FALSE),"")</f>
        <v/>
      </c>
      <c r="M43" t="s">
        <v>581</v>
      </c>
    </row>
    <row r="44" spans="1:13" x14ac:dyDescent="0.25">
      <c r="A44" t="s">
        <v>419</v>
      </c>
      <c r="B44" t="s">
        <v>412</v>
      </c>
      <c r="C44">
        <f ca="1">IF(ListeStudiengaenge[[#This Row],[Studiengangkürzel]]&lt;&gt;"",INDIRECT(CONCATENATE("$",ListeStudiengaenge[[#This Row],[StudiengangsTyp]],"$15")),"")</f>
        <v>30</v>
      </c>
      <c r="D44">
        <f ca="1">IF(ListeStudiengaenge[[#This Row],[Studiengangkürzel]]&lt;&gt;"",INDIRECT(CONCATENATE("$",ListeStudiengaenge[[#This Row],[StudiengangsTyp]],"$18")),"")</f>
        <v>1</v>
      </c>
      <c r="E44" t="s">
        <v>1025</v>
      </c>
      <c r="F44" t="e">
        <f ca="1">IF(ListeStudiengaenge[[#This Row],[SemesterUmfang]]&lt;&gt;"",INDIRECT(CONCATENATE("$",ListeStudiengaenge[[#This Row],[AnsprechpartnerZPA]],"$14")),"")</f>
        <v>#REF!</v>
      </c>
      <c r="G44" t="e">
        <f ca="1">IF(ListeStudiengaenge[[#This Row],[Basis-Einstufungs-Fachsemester]]&lt;&gt;"",INDIRECT(CONCATENATE("$",ListeStudiengaenge[[#This Row],[Spalte5]],"$14")),"")</f>
        <v>#REF!</v>
      </c>
      <c r="H44" t="e">
        <f ca="1">IF(ListeStudiengaenge[[#This Row],[AnsprechpartnerZPA]]&lt;&gt;"",INDIRECT(CONCATENATE("$",ListeStudiengaenge[[#This Row],[Spalte4]],"$14")),"")</f>
        <v>#REF!</v>
      </c>
      <c r="I44" t="e">
        <f ca="1">IF(ListeStudiengaenge[[#This Row],[Spalte5]]&lt;&gt;"",INDIRECT(CONCATENATE("$",ListeStudiengaenge[[#This Row],[Spalte3]],"$14")),"")</f>
        <v>#REF!</v>
      </c>
      <c r="J44" t="e">
        <f ca="1">IF(ListeStudiengaenge[[#This Row],[Spalte4]]&lt;&gt;"",INDIRECT(CONCATENATE("$",ListeStudiengaenge[[#This Row],[Spalte2]],"$14")),"")</f>
        <v>#REF!</v>
      </c>
      <c r="K44" t="str">
        <f ca="1">IF(AND(ListeStudiengaenge[[#This Row],[Studiengangkürzel]]&lt;&gt;"",OR(ListeStudiengaenge[[#This Row],[StudiengangsTyp]]="D",ListeStudiengaenge[[#This Row],[StudiengangsTyp]]="O")),INDIRECT(CONCATENATE("Z14S",CODE(ListeStudiengaenge[[#This Row],[StudiengangsTyp]])-63),FALSE),"")</f>
        <v/>
      </c>
      <c r="L44" t="str">
        <f ca="1">IF(AND(ListeStudiengaenge[[#This Row],[Studiengangkürzel]]&lt;&gt;"",OR(ListeStudiengaenge[[#This Row],[StudiengangsTyp]]="D",ListeStudiengaenge[[#This Row],[StudiengangsTyp]]="O")),INDIRECT(CONCATENATE("Z18S",CODE(ListeStudiengaenge[[#This Row],[StudiengangsTyp]])-63),FALSE),"")</f>
        <v/>
      </c>
      <c r="M44" t="s">
        <v>581</v>
      </c>
    </row>
    <row r="45" spans="1:13" x14ac:dyDescent="0.25">
      <c r="A45" t="s">
        <v>420</v>
      </c>
      <c r="B45" t="s">
        <v>412</v>
      </c>
      <c r="C45">
        <f ca="1">IF(ListeStudiengaenge[[#This Row],[Studiengangkürzel]]&lt;&gt;"",INDIRECT(CONCATENATE("$",ListeStudiengaenge[[#This Row],[StudiengangsTyp]],"$15")),"")</f>
        <v>30</v>
      </c>
      <c r="D45">
        <f ca="1">IF(ListeStudiengaenge[[#This Row],[Studiengangkürzel]]&lt;&gt;"",INDIRECT(CONCATENATE("$",ListeStudiengaenge[[#This Row],[StudiengangsTyp]],"$18")),"")</f>
        <v>1</v>
      </c>
      <c r="E45" t="s">
        <v>1025</v>
      </c>
      <c r="F45" t="e">
        <f ca="1">IF(ListeStudiengaenge[[#This Row],[SemesterUmfang]]&lt;&gt;"",INDIRECT(CONCATENATE("$",ListeStudiengaenge[[#This Row],[AnsprechpartnerZPA]],"$14")),"")</f>
        <v>#REF!</v>
      </c>
      <c r="G45" t="e">
        <f ca="1">IF(ListeStudiengaenge[[#This Row],[Basis-Einstufungs-Fachsemester]]&lt;&gt;"",INDIRECT(CONCATENATE("$",ListeStudiengaenge[[#This Row],[Spalte5]],"$14")),"")</f>
        <v>#REF!</v>
      </c>
      <c r="H45" t="e">
        <f ca="1">IF(ListeStudiengaenge[[#This Row],[AnsprechpartnerZPA]]&lt;&gt;"",INDIRECT(CONCATENATE("$",ListeStudiengaenge[[#This Row],[Spalte4]],"$14")),"")</f>
        <v>#REF!</v>
      </c>
      <c r="I45" t="e">
        <f ca="1">IF(ListeStudiengaenge[[#This Row],[Spalte5]]&lt;&gt;"",INDIRECT(CONCATENATE("$",ListeStudiengaenge[[#This Row],[Spalte3]],"$14")),"")</f>
        <v>#REF!</v>
      </c>
      <c r="J45" t="e">
        <f ca="1">IF(ListeStudiengaenge[[#This Row],[Spalte4]]&lt;&gt;"",INDIRECT(CONCATENATE("$",ListeStudiengaenge[[#This Row],[Spalte2]],"$14")),"")</f>
        <v>#REF!</v>
      </c>
      <c r="K45" t="str">
        <f ca="1">IF(AND(ListeStudiengaenge[[#This Row],[Studiengangkürzel]]&lt;&gt;"",OR(ListeStudiengaenge[[#This Row],[StudiengangsTyp]]="D",ListeStudiengaenge[[#This Row],[StudiengangsTyp]]="O")),INDIRECT(CONCATENATE("Z14S",CODE(ListeStudiengaenge[[#This Row],[StudiengangsTyp]])-63),FALSE),"")</f>
        <v/>
      </c>
      <c r="L45" t="str">
        <f ca="1">IF(AND(ListeStudiengaenge[[#This Row],[Studiengangkürzel]]&lt;&gt;"",OR(ListeStudiengaenge[[#This Row],[StudiengangsTyp]]="D",ListeStudiengaenge[[#This Row],[StudiengangsTyp]]="O")),INDIRECT(CONCATENATE("Z18S",CODE(ListeStudiengaenge[[#This Row],[StudiengangsTyp]])-63),FALSE),"")</f>
        <v/>
      </c>
      <c r="M45" t="s">
        <v>568</v>
      </c>
    </row>
    <row r="46" spans="1:13" x14ac:dyDescent="0.25">
      <c r="A46" t="s">
        <v>421</v>
      </c>
      <c r="B46" t="s">
        <v>97</v>
      </c>
      <c r="C46">
        <f ca="1">IF(ListeStudiengaenge[[#This Row],[Studiengangkürzel]]&lt;&gt;"",INDIRECT(CONCATENATE("$",ListeStudiengaenge[[#This Row],[StudiengangsTyp]],"$15")),"")</f>
        <v>30</v>
      </c>
      <c r="D46">
        <f ca="1">IF(ListeStudiengaenge[[#This Row],[Studiengangkürzel]]&lt;&gt;"",INDIRECT(CONCATENATE("$",ListeStudiengaenge[[#This Row],[StudiengangsTyp]],"$18")),"")</f>
        <v>1</v>
      </c>
      <c r="E46" t="s">
        <v>1025</v>
      </c>
      <c r="F46" t="e">
        <f ca="1">IF(ListeStudiengaenge[[#This Row],[SemesterUmfang]]&lt;&gt;"",INDIRECT(CONCATENATE("$",ListeStudiengaenge[[#This Row],[AnsprechpartnerZPA]],"$14")),"")</f>
        <v>#REF!</v>
      </c>
      <c r="G46" t="e">
        <f ca="1">IF(ListeStudiengaenge[[#This Row],[Basis-Einstufungs-Fachsemester]]&lt;&gt;"",INDIRECT(CONCATENATE("$",ListeStudiengaenge[[#This Row],[Spalte5]],"$14")),"")</f>
        <v>#REF!</v>
      </c>
      <c r="H46" t="e">
        <f ca="1">IF(ListeStudiengaenge[[#This Row],[AnsprechpartnerZPA]]&lt;&gt;"",INDIRECT(CONCATENATE("$",ListeStudiengaenge[[#This Row],[Spalte4]],"$14")),"")</f>
        <v>#REF!</v>
      </c>
      <c r="I46" t="e">
        <f ca="1">IF(ListeStudiengaenge[[#This Row],[Spalte5]]&lt;&gt;"",INDIRECT(CONCATENATE("$",ListeStudiengaenge[[#This Row],[Spalte3]],"$14")),"")</f>
        <v>#REF!</v>
      </c>
      <c r="J46" t="e">
        <f ca="1">IF(ListeStudiengaenge[[#This Row],[Spalte4]]&lt;&gt;"",INDIRECT(CONCATENATE("$",ListeStudiengaenge[[#This Row],[Spalte2]],"$14")),"")</f>
        <v>#REF!</v>
      </c>
      <c r="K46" t="str">
        <f ca="1">IF(AND(ListeStudiengaenge[[#This Row],[Studiengangkürzel]]&lt;&gt;"",OR(ListeStudiengaenge[[#This Row],[StudiengangsTyp]]="D",ListeStudiengaenge[[#This Row],[StudiengangsTyp]]="O")),INDIRECT(CONCATENATE("Z14S",CODE(ListeStudiengaenge[[#This Row],[StudiengangsTyp]])-63),FALSE),"")</f>
        <v/>
      </c>
      <c r="L46" t="str">
        <f ca="1">IF(AND(ListeStudiengaenge[[#This Row],[Studiengangkürzel]]&lt;&gt;"",OR(ListeStudiengaenge[[#This Row],[StudiengangsTyp]]="D",ListeStudiengaenge[[#This Row],[StudiengangsTyp]]="O")),INDIRECT(CONCATENATE("Z18S",CODE(ListeStudiengaenge[[#This Row],[StudiengangsTyp]])-63),FALSE),"")</f>
        <v/>
      </c>
      <c r="M46" t="s">
        <v>568</v>
      </c>
    </row>
    <row r="47" spans="1:13" x14ac:dyDescent="0.25">
      <c r="A47" t="s">
        <v>422</v>
      </c>
      <c r="B47" t="s">
        <v>412</v>
      </c>
      <c r="C47">
        <f ca="1">IF(ListeStudiengaenge[[#This Row],[Studiengangkürzel]]&lt;&gt;"",INDIRECT(CONCATENATE("$",ListeStudiengaenge[[#This Row],[StudiengangsTyp]],"$15")),"")</f>
        <v>30</v>
      </c>
      <c r="D47">
        <f ca="1">IF(ListeStudiengaenge[[#This Row],[Studiengangkürzel]]&lt;&gt;"",INDIRECT(CONCATENATE("$",ListeStudiengaenge[[#This Row],[StudiengangsTyp]],"$18")),"")</f>
        <v>1</v>
      </c>
      <c r="E47" t="s">
        <v>1025</v>
      </c>
      <c r="F47" t="e">
        <f ca="1">IF(ListeStudiengaenge[[#This Row],[SemesterUmfang]]&lt;&gt;"",INDIRECT(CONCATENATE("$",ListeStudiengaenge[[#This Row],[AnsprechpartnerZPA]],"$14")),"")</f>
        <v>#REF!</v>
      </c>
      <c r="G47" t="e">
        <f ca="1">IF(ListeStudiengaenge[[#This Row],[Basis-Einstufungs-Fachsemester]]&lt;&gt;"",INDIRECT(CONCATENATE("$",ListeStudiengaenge[[#This Row],[Spalte5]],"$14")),"")</f>
        <v>#REF!</v>
      </c>
      <c r="H47" t="e">
        <f ca="1">IF(ListeStudiengaenge[[#This Row],[AnsprechpartnerZPA]]&lt;&gt;"",INDIRECT(CONCATENATE("$",ListeStudiengaenge[[#This Row],[Spalte4]],"$14")),"")</f>
        <v>#REF!</v>
      </c>
      <c r="I47" t="e">
        <f ca="1">IF(ListeStudiengaenge[[#This Row],[Spalte5]]&lt;&gt;"",INDIRECT(CONCATENATE("$",ListeStudiengaenge[[#This Row],[Spalte3]],"$14")),"")</f>
        <v>#REF!</v>
      </c>
      <c r="J47" t="e">
        <f ca="1">IF(ListeStudiengaenge[[#This Row],[Spalte4]]&lt;&gt;"",INDIRECT(CONCATENATE("$",ListeStudiengaenge[[#This Row],[Spalte2]],"$14")),"")</f>
        <v>#REF!</v>
      </c>
      <c r="K47" t="str">
        <f ca="1">IF(AND(ListeStudiengaenge[[#This Row],[Studiengangkürzel]]&lt;&gt;"",OR(ListeStudiengaenge[[#This Row],[StudiengangsTyp]]="D",ListeStudiengaenge[[#This Row],[StudiengangsTyp]]="O")),INDIRECT(CONCATENATE("Z14S",CODE(ListeStudiengaenge[[#This Row],[StudiengangsTyp]])-63),FALSE),"")</f>
        <v/>
      </c>
      <c r="L47" t="str">
        <f ca="1">IF(AND(ListeStudiengaenge[[#This Row],[Studiengangkürzel]]&lt;&gt;"",OR(ListeStudiengaenge[[#This Row],[StudiengangsTyp]]="D",ListeStudiengaenge[[#This Row],[StudiengangsTyp]]="O")),INDIRECT(CONCATENATE("Z18S",CODE(ListeStudiengaenge[[#This Row],[StudiengangsTyp]])-63),FALSE),"")</f>
        <v/>
      </c>
      <c r="M47" t="s">
        <v>568</v>
      </c>
    </row>
    <row r="50" spans="1:1" x14ac:dyDescent="0.25">
      <c r="A50" t="s">
        <v>566</v>
      </c>
    </row>
    <row r="51" spans="1:1" x14ac:dyDescent="0.25">
      <c r="A51" t="s">
        <v>570</v>
      </c>
    </row>
    <row r="52" spans="1:1" x14ac:dyDescent="0.25">
      <c r="A52" t="s">
        <v>569</v>
      </c>
    </row>
    <row r="53" spans="1:1" x14ac:dyDescent="0.25">
      <c r="A53" t="s">
        <v>571</v>
      </c>
    </row>
    <row r="54" spans="1:1" x14ac:dyDescent="0.25">
      <c r="A54" t="s">
        <v>567</v>
      </c>
    </row>
    <row r="55" spans="1:1" x14ac:dyDescent="0.25">
      <c r="A55" t="s">
        <v>572</v>
      </c>
    </row>
    <row r="62" spans="1:1" x14ac:dyDescent="0.25">
      <c r="A62" t="s">
        <v>1007</v>
      </c>
    </row>
    <row r="63" spans="1:1" x14ac:dyDescent="0.25">
      <c r="A63" t="s">
        <v>1008</v>
      </c>
    </row>
    <row r="64" spans="1:1" x14ac:dyDescent="0.25">
      <c r="A64" t="s">
        <v>1046</v>
      </c>
    </row>
    <row r="68" spans="1:1" x14ac:dyDescent="0.25">
      <c r="A68" t="s">
        <v>1011</v>
      </c>
    </row>
    <row r="69" spans="1:1" x14ac:dyDescent="0.25">
      <c r="A69" t="s">
        <v>1012</v>
      </c>
    </row>
    <row r="70" spans="1:1" x14ac:dyDescent="0.25">
      <c r="A70" t="s">
        <v>1016</v>
      </c>
    </row>
    <row r="71" spans="1:1" x14ac:dyDescent="0.25">
      <c r="A71" t="s">
        <v>1013</v>
      </c>
    </row>
    <row r="72" spans="1:1" x14ac:dyDescent="0.25">
      <c r="A72" t="s">
        <v>1017</v>
      </c>
    </row>
    <row r="73" spans="1:1" x14ac:dyDescent="0.25">
      <c r="A73" t="s">
        <v>1013</v>
      </c>
    </row>
    <row r="74" spans="1:1" x14ac:dyDescent="0.25">
      <c r="A74" t="s">
        <v>1018</v>
      </c>
    </row>
    <row r="75" spans="1:1" x14ac:dyDescent="0.25">
      <c r="A75" t="s">
        <v>1014</v>
      </c>
    </row>
    <row r="76" spans="1:1" x14ac:dyDescent="0.25">
      <c r="A76" t="s">
        <v>1018</v>
      </c>
    </row>
    <row r="77" spans="1:1" x14ac:dyDescent="0.25">
      <c r="A77" t="s">
        <v>1015</v>
      </c>
    </row>
  </sheetData>
  <sheetProtection algorithmName="SHA-512" hashValue="NkUj77Uya9I3vJnRQE1fFS/EzuYfIg/GDL9cctwIcSsEFV6POtB4uTX/DRlG+ShOv6o2NkVoBgVU9WdXJMW70g==" saltValue="hehpLBw0p0zA+BNXTQM2dw==" spinCount="100000" sheet="1" objects="1" scenarios="1"/>
  <mergeCells count="3">
    <mergeCell ref="A4:Q4"/>
    <mergeCell ref="A23:Q23"/>
    <mergeCell ref="A24:Q24"/>
  </mergeCells>
  <phoneticPr fontId="21" type="noConversion"/>
  <pageMargins left="0.7" right="0.7" top="0.78740157499999996" bottom="0.78740157499999996"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H120"/>
  <sheetViews>
    <sheetView workbookViewId="0">
      <selection sqref="A1:H120"/>
    </sheetView>
  </sheetViews>
  <sheetFormatPr baseColWidth="10" defaultRowHeight="15.75" x14ac:dyDescent="0.25"/>
  <cols>
    <col min="1" max="1" width="80.625" bestFit="1" customWidth="1"/>
    <col min="2" max="2" width="10.5" bestFit="1" customWidth="1"/>
    <col min="3" max="3" width="12.625" bestFit="1" customWidth="1"/>
    <col min="4" max="4" width="6.625" bestFit="1" customWidth="1"/>
    <col min="5" max="5" width="9.5" bestFit="1" customWidth="1"/>
    <col min="6" max="6" width="67.375" bestFit="1" customWidth="1"/>
    <col min="7" max="7" width="8.75" bestFit="1" customWidth="1"/>
    <col min="8" max="8" width="28.125"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602</v>
      </c>
      <c r="B2">
        <v>188</v>
      </c>
      <c r="C2" t="s">
        <v>603</v>
      </c>
      <c r="D2" t="s">
        <v>60</v>
      </c>
      <c r="E2" t="s">
        <v>289</v>
      </c>
      <c r="F2" t="s">
        <v>17</v>
      </c>
      <c r="G2">
        <v>6</v>
      </c>
      <c r="H2" t="s">
        <v>604</v>
      </c>
    </row>
    <row r="3" spans="1:8" x14ac:dyDescent="0.25">
      <c r="A3" t="s">
        <v>605</v>
      </c>
      <c r="B3">
        <v>340</v>
      </c>
      <c r="C3" t="s">
        <v>606</v>
      </c>
      <c r="D3" t="s">
        <v>60</v>
      </c>
      <c r="E3" t="s">
        <v>290</v>
      </c>
      <c r="F3" t="s">
        <v>9</v>
      </c>
      <c r="G3">
        <v>6</v>
      </c>
      <c r="H3" t="s">
        <v>607</v>
      </c>
    </row>
    <row r="4" spans="1:8" x14ac:dyDescent="0.25">
      <c r="A4" t="s">
        <v>605</v>
      </c>
      <c r="B4">
        <v>122</v>
      </c>
      <c r="C4" t="s">
        <v>608</v>
      </c>
      <c r="D4" t="s">
        <v>60</v>
      </c>
      <c r="E4" t="s">
        <v>291</v>
      </c>
      <c r="F4" t="s">
        <v>63</v>
      </c>
      <c r="G4">
        <v>6</v>
      </c>
      <c r="H4" t="s">
        <v>609</v>
      </c>
    </row>
    <row r="5" spans="1:8" x14ac:dyDescent="0.25">
      <c r="A5" t="s">
        <v>610</v>
      </c>
      <c r="B5">
        <v>566</v>
      </c>
      <c r="C5" t="s">
        <v>589</v>
      </c>
      <c r="D5" t="s">
        <v>60</v>
      </c>
      <c r="E5" t="s">
        <v>430</v>
      </c>
      <c r="F5" t="s">
        <v>4</v>
      </c>
      <c r="G5">
        <v>6</v>
      </c>
      <c r="H5" t="s">
        <v>611</v>
      </c>
    </row>
    <row r="6" spans="1:8" x14ac:dyDescent="0.25">
      <c r="A6" t="s">
        <v>610</v>
      </c>
      <c r="B6">
        <v>306</v>
      </c>
      <c r="C6" t="s">
        <v>590</v>
      </c>
      <c r="D6" t="s">
        <v>60</v>
      </c>
      <c r="E6" t="s">
        <v>575</v>
      </c>
      <c r="F6" t="s">
        <v>10</v>
      </c>
      <c r="G6">
        <v>6</v>
      </c>
      <c r="H6" t="s">
        <v>612</v>
      </c>
    </row>
    <row r="7" spans="1:8" x14ac:dyDescent="0.25">
      <c r="A7" t="s">
        <v>610</v>
      </c>
      <c r="B7">
        <v>36</v>
      </c>
      <c r="C7" t="s">
        <v>591</v>
      </c>
      <c r="D7" t="s">
        <v>60</v>
      </c>
      <c r="E7" t="s">
        <v>292</v>
      </c>
      <c r="F7" t="s">
        <v>20</v>
      </c>
      <c r="G7">
        <v>6</v>
      </c>
      <c r="H7" t="s">
        <v>613</v>
      </c>
    </row>
    <row r="8" spans="1:8" x14ac:dyDescent="0.25">
      <c r="A8" t="s">
        <v>610</v>
      </c>
      <c r="B8">
        <v>229</v>
      </c>
      <c r="C8" t="s">
        <v>592</v>
      </c>
      <c r="D8" t="s">
        <v>60</v>
      </c>
      <c r="E8" t="s">
        <v>335</v>
      </c>
      <c r="F8" t="s">
        <v>6</v>
      </c>
      <c r="G8">
        <v>6</v>
      </c>
      <c r="H8" t="s">
        <v>612</v>
      </c>
    </row>
    <row r="9" spans="1:8" x14ac:dyDescent="0.25">
      <c r="A9" t="s">
        <v>610</v>
      </c>
      <c r="B9">
        <v>407</v>
      </c>
      <c r="C9" t="s">
        <v>588</v>
      </c>
      <c r="D9" t="s">
        <v>60</v>
      </c>
      <c r="E9" t="s">
        <v>435</v>
      </c>
      <c r="F9" t="s">
        <v>19</v>
      </c>
      <c r="G9">
        <v>6</v>
      </c>
      <c r="H9" t="s">
        <v>614</v>
      </c>
    </row>
    <row r="10" spans="1:8" x14ac:dyDescent="0.25">
      <c r="A10" t="s">
        <v>610</v>
      </c>
      <c r="B10">
        <v>228</v>
      </c>
      <c r="C10" t="s">
        <v>593</v>
      </c>
      <c r="D10" t="s">
        <v>60</v>
      </c>
      <c r="E10" t="s">
        <v>436</v>
      </c>
      <c r="F10" t="s">
        <v>7</v>
      </c>
      <c r="G10">
        <v>6</v>
      </c>
      <c r="H10" t="s">
        <v>615</v>
      </c>
    </row>
    <row r="11" spans="1:8" x14ac:dyDescent="0.25">
      <c r="A11" t="s">
        <v>610</v>
      </c>
      <c r="B11">
        <v>33</v>
      </c>
      <c r="C11" t="s">
        <v>594</v>
      </c>
      <c r="D11" t="s">
        <v>60</v>
      </c>
      <c r="E11" t="s">
        <v>334</v>
      </c>
      <c r="F11" t="s">
        <v>11</v>
      </c>
      <c r="G11">
        <v>6</v>
      </c>
      <c r="H11" t="s">
        <v>616</v>
      </c>
    </row>
    <row r="12" spans="1:8" x14ac:dyDescent="0.25">
      <c r="A12" t="s">
        <v>617</v>
      </c>
      <c r="B12">
        <v>323</v>
      </c>
      <c r="C12" t="s">
        <v>618</v>
      </c>
      <c r="D12" t="s">
        <v>59</v>
      </c>
      <c r="E12" t="s">
        <v>437</v>
      </c>
      <c r="F12" t="s">
        <v>5</v>
      </c>
      <c r="G12">
        <v>6</v>
      </c>
      <c r="H12" t="s">
        <v>619</v>
      </c>
    </row>
    <row r="13" spans="1:8" x14ac:dyDescent="0.25">
      <c r="A13" t="s">
        <v>617</v>
      </c>
      <c r="B13">
        <v>177</v>
      </c>
      <c r="C13" t="s">
        <v>620</v>
      </c>
      <c r="D13" t="s">
        <v>59</v>
      </c>
      <c r="E13" t="s">
        <v>438</v>
      </c>
      <c r="F13" t="s">
        <v>12</v>
      </c>
      <c r="G13">
        <v>6</v>
      </c>
      <c r="H13" t="s">
        <v>621</v>
      </c>
    </row>
    <row r="14" spans="1:8" x14ac:dyDescent="0.25">
      <c r="A14" t="s">
        <v>617</v>
      </c>
      <c r="B14">
        <v>211</v>
      </c>
      <c r="C14" t="s">
        <v>622</v>
      </c>
      <c r="D14" t="s">
        <v>59</v>
      </c>
      <c r="E14" t="s">
        <v>434</v>
      </c>
      <c r="F14" t="s">
        <v>14</v>
      </c>
      <c r="G14">
        <v>6</v>
      </c>
      <c r="H14" t="s">
        <v>623</v>
      </c>
    </row>
    <row r="15" spans="1:8" x14ac:dyDescent="0.25">
      <c r="A15" t="s">
        <v>624</v>
      </c>
      <c r="B15">
        <v>8</v>
      </c>
      <c r="C15" t="s">
        <v>625</v>
      </c>
      <c r="D15" t="s">
        <v>60</v>
      </c>
      <c r="E15" t="s">
        <v>293</v>
      </c>
      <c r="F15" t="s">
        <v>16</v>
      </c>
      <c r="G15">
        <v>6</v>
      </c>
      <c r="H15" t="s">
        <v>626</v>
      </c>
    </row>
    <row r="16" spans="1:8" x14ac:dyDescent="0.25">
      <c r="A16" t="s">
        <v>627</v>
      </c>
      <c r="B16">
        <v>926</v>
      </c>
      <c r="C16" t="s">
        <v>628</v>
      </c>
      <c r="D16" t="s">
        <v>62</v>
      </c>
      <c r="E16" t="s">
        <v>629</v>
      </c>
      <c r="F16" t="s">
        <v>630</v>
      </c>
      <c r="G16">
        <v>6</v>
      </c>
      <c r="H16" t="s">
        <v>631</v>
      </c>
    </row>
    <row r="17" spans="1:8" x14ac:dyDescent="0.25">
      <c r="A17" t="s">
        <v>627</v>
      </c>
      <c r="B17">
        <v>928</v>
      </c>
      <c r="C17" t="s">
        <v>596</v>
      </c>
      <c r="D17" t="s">
        <v>62</v>
      </c>
      <c r="E17" t="s">
        <v>597</v>
      </c>
      <c r="F17" t="s">
        <v>61</v>
      </c>
      <c r="G17">
        <v>6</v>
      </c>
      <c r="H17" t="s">
        <v>632</v>
      </c>
    </row>
    <row r="18" spans="1:8" x14ac:dyDescent="0.25">
      <c r="A18" t="s">
        <v>627</v>
      </c>
      <c r="B18">
        <v>237</v>
      </c>
      <c r="C18" t="s">
        <v>633</v>
      </c>
      <c r="D18" t="s">
        <v>59</v>
      </c>
      <c r="E18" t="s">
        <v>306</v>
      </c>
      <c r="F18" t="s">
        <v>18</v>
      </c>
      <c r="G18">
        <v>6</v>
      </c>
      <c r="H18" t="s">
        <v>634</v>
      </c>
    </row>
    <row r="19" spans="1:8" x14ac:dyDescent="0.25">
      <c r="A19" t="s">
        <v>627</v>
      </c>
      <c r="B19">
        <v>640</v>
      </c>
      <c r="C19" t="s">
        <v>635</v>
      </c>
      <c r="D19" t="s">
        <v>60</v>
      </c>
      <c r="E19" t="s">
        <v>294</v>
      </c>
      <c r="F19" t="s">
        <v>21</v>
      </c>
      <c r="G19">
        <v>6</v>
      </c>
      <c r="H19" t="s">
        <v>609</v>
      </c>
    </row>
    <row r="20" spans="1:8" x14ac:dyDescent="0.25">
      <c r="A20" t="s">
        <v>636</v>
      </c>
      <c r="B20">
        <v>399</v>
      </c>
      <c r="C20" t="s">
        <v>637</v>
      </c>
      <c r="D20" t="s">
        <v>60</v>
      </c>
      <c r="E20" t="s">
        <v>295</v>
      </c>
      <c r="F20" t="s">
        <v>115</v>
      </c>
      <c r="G20">
        <v>6</v>
      </c>
      <c r="H20" t="s">
        <v>614</v>
      </c>
    </row>
    <row r="21" spans="1:8" x14ac:dyDescent="0.25">
      <c r="A21" t="s">
        <v>636</v>
      </c>
      <c r="B21">
        <v>879</v>
      </c>
      <c r="C21" t="s">
        <v>638</v>
      </c>
      <c r="D21" t="s">
        <v>60</v>
      </c>
      <c r="E21" t="s">
        <v>296</v>
      </c>
      <c r="F21" t="s">
        <v>577</v>
      </c>
      <c r="G21">
        <v>6</v>
      </c>
      <c r="H21" t="s">
        <v>615</v>
      </c>
    </row>
    <row r="22" spans="1:8" x14ac:dyDescent="0.25">
      <c r="A22" t="s">
        <v>636</v>
      </c>
      <c r="B22">
        <v>897</v>
      </c>
      <c r="C22" t="s">
        <v>639</v>
      </c>
      <c r="D22" t="s">
        <v>60</v>
      </c>
      <c r="E22" t="s">
        <v>297</v>
      </c>
      <c r="F22" t="s">
        <v>116</v>
      </c>
      <c r="G22">
        <v>6</v>
      </c>
      <c r="H22" t="s">
        <v>612</v>
      </c>
    </row>
    <row r="23" spans="1:8" x14ac:dyDescent="0.25">
      <c r="A23" t="s">
        <v>636</v>
      </c>
      <c r="B23">
        <v>963</v>
      </c>
      <c r="F23" t="s">
        <v>640</v>
      </c>
      <c r="G23">
        <v>6</v>
      </c>
      <c r="H23" t="s">
        <v>616</v>
      </c>
    </row>
    <row r="24" spans="1:8" x14ac:dyDescent="0.25">
      <c r="A24" t="s">
        <v>636</v>
      </c>
      <c r="B24">
        <v>735</v>
      </c>
      <c r="C24" t="s">
        <v>641</v>
      </c>
      <c r="D24" t="s">
        <v>60</v>
      </c>
      <c r="E24" t="s">
        <v>475</v>
      </c>
      <c r="F24" t="s">
        <v>53</v>
      </c>
      <c r="G24">
        <v>6</v>
      </c>
      <c r="H24" t="s">
        <v>614</v>
      </c>
    </row>
    <row r="25" spans="1:8" x14ac:dyDescent="0.25">
      <c r="A25" t="s">
        <v>636</v>
      </c>
      <c r="B25">
        <v>912</v>
      </c>
      <c r="C25" t="s">
        <v>642</v>
      </c>
      <c r="D25" t="s">
        <v>60</v>
      </c>
      <c r="E25" t="s">
        <v>433</v>
      </c>
      <c r="F25" t="s">
        <v>117</v>
      </c>
      <c r="G25">
        <v>6</v>
      </c>
      <c r="H25" t="s">
        <v>614</v>
      </c>
    </row>
    <row r="26" spans="1:8" x14ac:dyDescent="0.25">
      <c r="A26" t="s">
        <v>636</v>
      </c>
      <c r="B26">
        <v>946</v>
      </c>
      <c r="F26" t="s">
        <v>578</v>
      </c>
      <c r="G26">
        <v>6</v>
      </c>
      <c r="H26" t="s">
        <v>615</v>
      </c>
    </row>
    <row r="27" spans="1:8" x14ac:dyDescent="0.25">
      <c r="A27" t="s">
        <v>636</v>
      </c>
      <c r="B27">
        <v>328</v>
      </c>
      <c r="C27" t="s">
        <v>643</v>
      </c>
      <c r="D27" t="s">
        <v>60</v>
      </c>
      <c r="E27" t="s">
        <v>443</v>
      </c>
      <c r="F27" t="s">
        <v>22</v>
      </c>
      <c r="G27">
        <v>6</v>
      </c>
      <c r="H27" t="s">
        <v>611</v>
      </c>
    </row>
    <row r="28" spans="1:8" x14ac:dyDescent="0.25">
      <c r="A28" t="s">
        <v>636</v>
      </c>
      <c r="B28">
        <v>322</v>
      </c>
      <c r="F28" t="s">
        <v>23</v>
      </c>
      <c r="G28">
        <v>6</v>
      </c>
      <c r="H28" t="s">
        <v>644</v>
      </c>
    </row>
    <row r="29" spans="1:8" x14ac:dyDescent="0.25">
      <c r="A29" t="s">
        <v>636</v>
      </c>
      <c r="B29">
        <v>35</v>
      </c>
      <c r="C29" t="s">
        <v>645</v>
      </c>
      <c r="D29" t="s">
        <v>60</v>
      </c>
      <c r="E29" t="s">
        <v>298</v>
      </c>
      <c r="F29" t="s">
        <v>44</v>
      </c>
      <c r="G29">
        <v>6</v>
      </c>
      <c r="H29" t="s">
        <v>613</v>
      </c>
    </row>
    <row r="30" spans="1:8" x14ac:dyDescent="0.25">
      <c r="A30" t="s">
        <v>636</v>
      </c>
      <c r="B30">
        <v>244</v>
      </c>
      <c r="C30" t="s">
        <v>646</v>
      </c>
      <c r="D30" t="s">
        <v>60</v>
      </c>
      <c r="E30" t="s">
        <v>299</v>
      </c>
      <c r="F30" t="s">
        <v>25</v>
      </c>
      <c r="G30">
        <v>6</v>
      </c>
      <c r="H30" t="s">
        <v>647</v>
      </c>
    </row>
    <row r="31" spans="1:8" x14ac:dyDescent="0.25">
      <c r="A31" t="s">
        <v>636</v>
      </c>
      <c r="B31">
        <v>243</v>
      </c>
      <c r="C31" t="s">
        <v>648</v>
      </c>
      <c r="D31" t="s">
        <v>60</v>
      </c>
      <c r="E31" t="s">
        <v>300</v>
      </c>
      <c r="F31" t="s">
        <v>64</v>
      </c>
      <c r="G31">
        <v>6</v>
      </c>
      <c r="H31" t="s">
        <v>647</v>
      </c>
    </row>
    <row r="32" spans="1:8" x14ac:dyDescent="0.25">
      <c r="A32" t="s">
        <v>636</v>
      </c>
      <c r="B32">
        <v>583</v>
      </c>
      <c r="C32" t="s">
        <v>649</v>
      </c>
      <c r="D32" t="s">
        <v>60</v>
      </c>
      <c r="E32" t="s">
        <v>444</v>
      </c>
      <c r="F32" t="s">
        <v>24</v>
      </c>
      <c r="G32">
        <v>6</v>
      </c>
      <c r="H32" t="s">
        <v>614</v>
      </c>
    </row>
    <row r="33" spans="1:8" x14ac:dyDescent="0.25">
      <c r="A33" t="s">
        <v>636</v>
      </c>
      <c r="B33">
        <v>584</v>
      </c>
      <c r="C33" t="s">
        <v>650</v>
      </c>
      <c r="D33" t="s">
        <v>60</v>
      </c>
      <c r="E33" t="s">
        <v>445</v>
      </c>
      <c r="F33" t="s">
        <v>52</v>
      </c>
      <c r="G33">
        <v>6</v>
      </c>
      <c r="H33" t="s">
        <v>614</v>
      </c>
    </row>
    <row r="34" spans="1:8" x14ac:dyDescent="0.25">
      <c r="A34" t="s">
        <v>636</v>
      </c>
      <c r="B34">
        <v>519</v>
      </c>
      <c r="C34" t="s">
        <v>651</v>
      </c>
      <c r="D34" t="s">
        <v>60</v>
      </c>
      <c r="E34" t="s">
        <v>448</v>
      </c>
      <c r="F34" t="s">
        <v>40</v>
      </c>
      <c r="G34">
        <v>6</v>
      </c>
      <c r="H34" t="s">
        <v>612</v>
      </c>
    </row>
    <row r="35" spans="1:8" x14ac:dyDescent="0.25">
      <c r="A35" t="s">
        <v>636</v>
      </c>
      <c r="B35">
        <v>520</v>
      </c>
      <c r="C35" t="s">
        <v>652</v>
      </c>
      <c r="D35" t="s">
        <v>60</v>
      </c>
      <c r="E35" t="s">
        <v>301</v>
      </c>
      <c r="F35" t="s">
        <v>41</v>
      </c>
      <c r="G35">
        <v>6</v>
      </c>
      <c r="H35" t="s">
        <v>612</v>
      </c>
    </row>
    <row r="36" spans="1:8" x14ac:dyDescent="0.25">
      <c r="A36" t="s">
        <v>636</v>
      </c>
      <c r="B36">
        <v>585</v>
      </c>
      <c r="C36" t="s">
        <v>653</v>
      </c>
      <c r="D36" t="s">
        <v>60</v>
      </c>
      <c r="E36" t="s">
        <v>446</v>
      </c>
      <c r="F36" t="s">
        <v>42</v>
      </c>
      <c r="G36">
        <v>6</v>
      </c>
      <c r="H36" t="s">
        <v>614</v>
      </c>
    </row>
    <row r="37" spans="1:8" x14ac:dyDescent="0.25">
      <c r="A37" t="s">
        <v>636</v>
      </c>
      <c r="B37">
        <v>970</v>
      </c>
      <c r="F37" t="s">
        <v>654</v>
      </c>
      <c r="G37">
        <v>6</v>
      </c>
      <c r="H37" t="s">
        <v>655</v>
      </c>
    </row>
    <row r="38" spans="1:8" x14ac:dyDescent="0.25">
      <c r="A38" t="s">
        <v>636</v>
      </c>
      <c r="B38">
        <v>586</v>
      </c>
      <c r="C38" t="s">
        <v>656</v>
      </c>
      <c r="D38" t="s">
        <v>60</v>
      </c>
      <c r="E38" t="s">
        <v>302</v>
      </c>
      <c r="F38" t="s">
        <v>46</v>
      </c>
      <c r="G38">
        <v>6</v>
      </c>
      <c r="H38" t="s">
        <v>614</v>
      </c>
    </row>
    <row r="39" spans="1:8" x14ac:dyDescent="0.25">
      <c r="A39" t="s">
        <v>636</v>
      </c>
      <c r="B39">
        <v>156</v>
      </c>
      <c r="C39" t="s">
        <v>657</v>
      </c>
      <c r="D39" t="s">
        <v>60</v>
      </c>
      <c r="E39" t="s">
        <v>303</v>
      </c>
      <c r="F39" t="s">
        <v>26</v>
      </c>
      <c r="G39">
        <v>6</v>
      </c>
      <c r="H39" t="s">
        <v>658</v>
      </c>
    </row>
    <row r="40" spans="1:8" x14ac:dyDescent="0.25">
      <c r="A40" t="s">
        <v>636</v>
      </c>
      <c r="B40">
        <v>152</v>
      </c>
      <c r="C40" t="s">
        <v>659</v>
      </c>
      <c r="D40" t="s">
        <v>60</v>
      </c>
      <c r="E40" t="s">
        <v>304</v>
      </c>
      <c r="F40" t="s">
        <v>660</v>
      </c>
      <c r="G40">
        <v>6</v>
      </c>
      <c r="H40" t="s">
        <v>661</v>
      </c>
    </row>
    <row r="41" spans="1:8" x14ac:dyDescent="0.25">
      <c r="A41" t="s">
        <v>636</v>
      </c>
      <c r="B41">
        <v>757</v>
      </c>
      <c r="C41" t="s">
        <v>662</v>
      </c>
      <c r="D41" t="s">
        <v>60</v>
      </c>
      <c r="E41" t="s">
        <v>467</v>
      </c>
      <c r="F41" t="s">
        <v>65</v>
      </c>
      <c r="G41">
        <v>6</v>
      </c>
      <c r="H41" t="s">
        <v>614</v>
      </c>
    </row>
    <row r="42" spans="1:8" x14ac:dyDescent="0.25">
      <c r="A42" t="s">
        <v>636</v>
      </c>
      <c r="B42">
        <v>803</v>
      </c>
      <c r="C42" t="s">
        <v>663</v>
      </c>
      <c r="D42" t="s">
        <v>60</v>
      </c>
      <c r="E42" t="s">
        <v>337</v>
      </c>
      <c r="F42" t="s">
        <v>66</v>
      </c>
      <c r="G42">
        <v>6</v>
      </c>
      <c r="H42" t="s">
        <v>614</v>
      </c>
    </row>
    <row r="43" spans="1:8" x14ac:dyDescent="0.25">
      <c r="A43" t="s">
        <v>636</v>
      </c>
      <c r="B43">
        <v>148</v>
      </c>
      <c r="C43" t="s">
        <v>664</v>
      </c>
      <c r="D43" t="s">
        <v>60</v>
      </c>
      <c r="E43" t="s">
        <v>305</v>
      </c>
      <c r="F43" t="s">
        <v>67</v>
      </c>
      <c r="G43">
        <v>6</v>
      </c>
      <c r="H43" t="s">
        <v>614</v>
      </c>
    </row>
    <row r="44" spans="1:8" x14ac:dyDescent="0.25">
      <c r="A44" t="s">
        <v>636</v>
      </c>
      <c r="B44">
        <v>802</v>
      </c>
      <c r="C44" t="s">
        <v>665</v>
      </c>
      <c r="D44" t="s">
        <v>60</v>
      </c>
      <c r="E44" t="s">
        <v>306</v>
      </c>
      <c r="F44" t="s">
        <v>68</v>
      </c>
      <c r="G44">
        <v>6</v>
      </c>
      <c r="H44" t="s">
        <v>614</v>
      </c>
    </row>
    <row r="45" spans="1:8" x14ac:dyDescent="0.25">
      <c r="A45" t="s">
        <v>636</v>
      </c>
      <c r="B45">
        <v>804</v>
      </c>
      <c r="C45" t="s">
        <v>666</v>
      </c>
      <c r="D45" t="s">
        <v>60</v>
      </c>
      <c r="E45" t="s">
        <v>307</v>
      </c>
      <c r="F45" t="s">
        <v>69</v>
      </c>
      <c r="G45">
        <v>6</v>
      </c>
      <c r="H45" t="s">
        <v>614</v>
      </c>
    </row>
    <row r="46" spans="1:8" x14ac:dyDescent="0.25">
      <c r="A46" t="s">
        <v>636</v>
      </c>
      <c r="B46">
        <v>797</v>
      </c>
      <c r="C46" t="s">
        <v>667</v>
      </c>
      <c r="D46" t="s">
        <v>60</v>
      </c>
      <c r="E46" t="s">
        <v>308</v>
      </c>
      <c r="F46" t="s">
        <v>57</v>
      </c>
      <c r="G46">
        <v>6</v>
      </c>
      <c r="H46" t="s">
        <v>655</v>
      </c>
    </row>
    <row r="47" spans="1:8" x14ac:dyDescent="0.25">
      <c r="A47" t="s">
        <v>636</v>
      </c>
      <c r="B47">
        <v>416</v>
      </c>
      <c r="C47" t="s">
        <v>668</v>
      </c>
      <c r="D47" t="s">
        <v>60</v>
      </c>
      <c r="E47" t="s">
        <v>309</v>
      </c>
      <c r="F47" t="s">
        <v>43</v>
      </c>
      <c r="G47">
        <v>6</v>
      </c>
      <c r="H47" t="s">
        <v>669</v>
      </c>
    </row>
    <row r="48" spans="1:8" x14ac:dyDescent="0.25">
      <c r="A48" t="s">
        <v>636</v>
      </c>
      <c r="B48">
        <v>415</v>
      </c>
      <c r="C48" t="s">
        <v>670</v>
      </c>
      <c r="D48" t="s">
        <v>60</v>
      </c>
      <c r="E48" t="s">
        <v>477</v>
      </c>
      <c r="F48" t="s">
        <v>45</v>
      </c>
      <c r="G48">
        <v>6</v>
      </c>
      <c r="H48" t="s">
        <v>669</v>
      </c>
    </row>
    <row r="49" spans="1:8" x14ac:dyDescent="0.25">
      <c r="A49" t="s">
        <v>671</v>
      </c>
      <c r="B49">
        <v>805</v>
      </c>
      <c r="C49" t="s">
        <v>672</v>
      </c>
      <c r="D49" t="s">
        <v>60</v>
      </c>
      <c r="E49" t="s">
        <v>478</v>
      </c>
      <c r="F49" t="s">
        <v>118</v>
      </c>
      <c r="G49">
        <v>6</v>
      </c>
      <c r="H49" t="s">
        <v>612</v>
      </c>
    </row>
    <row r="50" spans="1:8" x14ac:dyDescent="0.25">
      <c r="A50" t="s">
        <v>671</v>
      </c>
      <c r="B50">
        <v>806</v>
      </c>
      <c r="C50" t="s">
        <v>673</v>
      </c>
      <c r="D50" t="s">
        <v>60</v>
      </c>
      <c r="E50" t="s">
        <v>479</v>
      </c>
      <c r="F50" t="s">
        <v>119</v>
      </c>
      <c r="G50">
        <v>6</v>
      </c>
      <c r="H50" t="s">
        <v>612</v>
      </c>
    </row>
    <row r="51" spans="1:8" x14ac:dyDescent="0.25">
      <c r="A51" t="s">
        <v>671</v>
      </c>
      <c r="B51">
        <v>807</v>
      </c>
      <c r="C51" t="s">
        <v>674</v>
      </c>
      <c r="D51" t="s">
        <v>60</v>
      </c>
      <c r="E51" t="s">
        <v>480</v>
      </c>
      <c r="F51" t="s">
        <v>120</v>
      </c>
      <c r="G51">
        <v>6</v>
      </c>
      <c r="H51" t="s">
        <v>612</v>
      </c>
    </row>
    <row r="52" spans="1:8" x14ac:dyDescent="0.25">
      <c r="A52" t="s">
        <v>675</v>
      </c>
      <c r="B52">
        <v>913</v>
      </c>
      <c r="C52" t="s">
        <v>676</v>
      </c>
      <c r="D52" t="s">
        <v>59</v>
      </c>
      <c r="E52" t="s">
        <v>481</v>
      </c>
      <c r="F52" t="s">
        <v>121</v>
      </c>
      <c r="G52">
        <v>6</v>
      </c>
      <c r="H52" t="s">
        <v>634</v>
      </c>
    </row>
    <row r="53" spans="1:8" x14ac:dyDescent="0.25">
      <c r="A53" t="s">
        <v>675</v>
      </c>
      <c r="B53">
        <v>574</v>
      </c>
      <c r="C53" t="s">
        <v>677</v>
      </c>
      <c r="D53" t="s">
        <v>59</v>
      </c>
      <c r="E53" t="s">
        <v>482</v>
      </c>
      <c r="F53" t="s">
        <v>554</v>
      </c>
      <c r="G53">
        <v>6</v>
      </c>
      <c r="H53" t="s">
        <v>634</v>
      </c>
    </row>
    <row r="54" spans="1:8" x14ac:dyDescent="0.25">
      <c r="A54" t="s">
        <v>675</v>
      </c>
      <c r="B54">
        <v>969</v>
      </c>
      <c r="F54" t="s">
        <v>678</v>
      </c>
      <c r="G54">
        <v>6</v>
      </c>
      <c r="H54" t="s">
        <v>679</v>
      </c>
    </row>
    <row r="55" spans="1:8" x14ac:dyDescent="0.25">
      <c r="A55" t="s">
        <v>675</v>
      </c>
      <c r="B55">
        <v>327</v>
      </c>
      <c r="C55" t="s">
        <v>680</v>
      </c>
      <c r="D55" t="s">
        <v>59</v>
      </c>
      <c r="E55" t="s">
        <v>476</v>
      </c>
      <c r="F55" t="s">
        <v>32</v>
      </c>
      <c r="G55">
        <v>6</v>
      </c>
      <c r="H55" t="s">
        <v>681</v>
      </c>
    </row>
    <row r="56" spans="1:8" x14ac:dyDescent="0.25">
      <c r="A56" t="s">
        <v>675</v>
      </c>
      <c r="B56">
        <v>916</v>
      </c>
      <c r="F56" t="s">
        <v>555</v>
      </c>
      <c r="G56">
        <v>6</v>
      </c>
      <c r="H56" t="s">
        <v>682</v>
      </c>
    </row>
    <row r="57" spans="1:8" x14ac:dyDescent="0.25">
      <c r="A57" t="s">
        <v>675</v>
      </c>
      <c r="B57">
        <v>253</v>
      </c>
      <c r="C57" t="s">
        <v>683</v>
      </c>
      <c r="D57" t="s">
        <v>59</v>
      </c>
      <c r="E57" t="s">
        <v>441</v>
      </c>
      <c r="F57" t="s">
        <v>122</v>
      </c>
      <c r="G57">
        <v>6</v>
      </c>
      <c r="H57" t="s">
        <v>682</v>
      </c>
    </row>
    <row r="58" spans="1:8" x14ac:dyDescent="0.25">
      <c r="A58" t="s">
        <v>675</v>
      </c>
      <c r="B58">
        <v>391</v>
      </c>
      <c r="C58" t="s">
        <v>684</v>
      </c>
      <c r="D58" t="s">
        <v>59</v>
      </c>
      <c r="E58" t="s">
        <v>442</v>
      </c>
      <c r="F58" t="s">
        <v>37</v>
      </c>
      <c r="G58">
        <v>6</v>
      </c>
      <c r="H58" t="s">
        <v>607</v>
      </c>
    </row>
    <row r="59" spans="1:8" x14ac:dyDescent="0.25">
      <c r="A59" t="s">
        <v>675</v>
      </c>
      <c r="B59">
        <v>324</v>
      </c>
      <c r="C59" t="s">
        <v>685</v>
      </c>
      <c r="D59" t="s">
        <v>59</v>
      </c>
      <c r="E59" t="s">
        <v>307</v>
      </c>
      <c r="F59" t="s">
        <v>33</v>
      </c>
      <c r="G59">
        <v>6</v>
      </c>
      <c r="H59" t="s">
        <v>621</v>
      </c>
    </row>
    <row r="60" spans="1:8" x14ac:dyDescent="0.25">
      <c r="A60" t="s">
        <v>675</v>
      </c>
      <c r="B60">
        <v>259</v>
      </c>
      <c r="C60" t="s">
        <v>686</v>
      </c>
      <c r="D60" t="s">
        <v>59</v>
      </c>
      <c r="E60" t="s">
        <v>483</v>
      </c>
      <c r="F60" t="s">
        <v>34</v>
      </c>
      <c r="G60">
        <v>6</v>
      </c>
      <c r="H60" t="s">
        <v>687</v>
      </c>
    </row>
    <row r="61" spans="1:8" x14ac:dyDescent="0.25">
      <c r="A61" t="s">
        <v>675</v>
      </c>
      <c r="B61">
        <v>41</v>
      </c>
      <c r="C61" t="s">
        <v>688</v>
      </c>
      <c r="D61" t="s">
        <v>59</v>
      </c>
      <c r="E61" t="s">
        <v>579</v>
      </c>
      <c r="F61" t="s">
        <v>580</v>
      </c>
      <c r="G61">
        <v>6</v>
      </c>
      <c r="H61" t="s">
        <v>689</v>
      </c>
    </row>
    <row r="62" spans="1:8" x14ac:dyDescent="0.25">
      <c r="A62" t="s">
        <v>675</v>
      </c>
      <c r="B62">
        <v>245</v>
      </c>
      <c r="C62" t="s">
        <v>690</v>
      </c>
      <c r="D62" t="s">
        <v>59</v>
      </c>
      <c r="E62" t="s">
        <v>447</v>
      </c>
      <c r="F62" t="s">
        <v>35</v>
      </c>
      <c r="G62">
        <v>6</v>
      </c>
      <c r="H62" t="s">
        <v>689</v>
      </c>
    </row>
    <row r="63" spans="1:8" x14ac:dyDescent="0.25">
      <c r="A63" t="s">
        <v>675</v>
      </c>
      <c r="B63">
        <v>237</v>
      </c>
      <c r="C63" t="s">
        <v>633</v>
      </c>
      <c r="D63" t="s">
        <v>59</v>
      </c>
      <c r="E63" t="s">
        <v>306</v>
      </c>
      <c r="F63" t="s">
        <v>18</v>
      </c>
      <c r="G63">
        <v>6</v>
      </c>
      <c r="H63" t="s">
        <v>634</v>
      </c>
    </row>
    <row r="64" spans="1:8" x14ac:dyDescent="0.25">
      <c r="A64" t="s">
        <v>675</v>
      </c>
      <c r="B64">
        <v>892</v>
      </c>
      <c r="C64" t="s">
        <v>691</v>
      </c>
      <c r="D64" t="s">
        <v>59</v>
      </c>
      <c r="E64" t="s">
        <v>310</v>
      </c>
      <c r="F64" t="s">
        <v>123</v>
      </c>
      <c r="G64">
        <v>6</v>
      </c>
      <c r="H64" t="s">
        <v>692</v>
      </c>
    </row>
    <row r="65" spans="1:8" x14ac:dyDescent="0.25">
      <c r="A65" t="s">
        <v>675</v>
      </c>
      <c r="B65">
        <v>944</v>
      </c>
      <c r="F65" t="s">
        <v>693</v>
      </c>
      <c r="G65">
        <v>6</v>
      </c>
      <c r="H65" t="s">
        <v>607</v>
      </c>
    </row>
    <row r="66" spans="1:8" x14ac:dyDescent="0.25">
      <c r="A66" t="s">
        <v>675</v>
      </c>
      <c r="B66">
        <v>210</v>
      </c>
      <c r="C66" t="s">
        <v>585</v>
      </c>
      <c r="D66" t="s">
        <v>59</v>
      </c>
      <c r="E66" t="s">
        <v>439</v>
      </c>
      <c r="F66" t="s">
        <v>15</v>
      </c>
      <c r="G66">
        <v>6</v>
      </c>
      <c r="H66" t="s">
        <v>623</v>
      </c>
    </row>
    <row r="67" spans="1:8" x14ac:dyDescent="0.25">
      <c r="A67" t="s">
        <v>675</v>
      </c>
      <c r="B67">
        <v>176</v>
      </c>
      <c r="C67" t="s">
        <v>694</v>
      </c>
      <c r="D67" t="s">
        <v>59</v>
      </c>
      <c r="E67" t="s">
        <v>433</v>
      </c>
      <c r="F67" t="s">
        <v>13</v>
      </c>
      <c r="G67">
        <v>6</v>
      </c>
      <c r="H67" t="s">
        <v>621</v>
      </c>
    </row>
    <row r="68" spans="1:8" x14ac:dyDescent="0.25">
      <c r="A68" t="s">
        <v>675</v>
      </c>
      <c r="B68">
        <v>168</v>
      </c>
      <c r="C68" t="s">
        <v>695</v>
      </c>
      <c r="D68" t="s">
        <v>59</v>
      </c>
      <c r="E68" t="s">
        <v>311</v>
      </c>
      <c r="F68" t="s">
        <v>36</v>
      </c>
      <c r="G68">
        <v>6</v>
      </c>
      <c r="H68" t="s">
        <v>679</v>
      </c>
    </row>
    <row r="69" spans="1:8" x14ac:dyDescent="0.25">
      <c r="A69" t="s">
        <v>675</v>
      </c>
      <c r="B69">
        <v>124</v>
      </c>
      <c r="C69" t="s">
        <v>696</v>
      </c>
      <c r="D69" t="s">
        <v>59</v>
      </c>
      <c r="E69" t="s">
        <v>484</v>
      </c>
      <c r="F69" t="s">
        <v>697</v>
      </c>
      <c r="G69">
        <v>6</v>
      </c>
      <c r="H69" t="s">
        <v>679</v>
      </c>
    </row>
    <row r="70" spans="1:8" x14ac:dyDescent="0.25">
      <c r="A70" t="s">
        <v>675</v>
      </c>
      <c r="B70">
        <v>11</v>
      </c>
      <c r="C70" t="s">
        <v>698</v>
      </c>
      <c r="D70" t="s">
        <v>59</v>
      </c>
      <c r="E70" t="s">
        <v>485</v>
      </c>
      <c r="F70" t="s">
        <v>58</v>
      </c>
      <c r="G70">
        <v>6</v>
      </c>
      <c r="H70" t="s">
        <v>619</v>
      </c>
    </row>
    <row r="71" spans="1:8" x14ac:dyDescent="0.25">
      <c r="A71" t="s">
        <v>675</v>
      </c>
      <c r="B71">
        <v>3</v>
      </c>
      <c r="C71" t="s">
        <v>699</v>
      </c>
      <c r="D71" t="s">
        <v>59</v>
      </c>
      <c r="E71" t="s">
        <v>312</v>
      </c>
      <c r="F71" t="s">
        <v>38</v>
      </c>
      <c r="G71">
        <v>6</v>
      </c>
      <c r="H71" t="s">
        <v>634</v>
      </c>
    </row>
    <row r="72" spans="1:8" x14ac:dyDescent="0.25">
      <c r="A72" t="s">
        <v>700</v>
      </c>
      <c r="B72">
        <v>396</v>
      </c>
      <c r="C72" t="s">
        <v>701</v>
      </c>
      <c r="D72" t="s">
        <v>60</v>
      </c>
      <c r="E72" t="s">
        <v>313</v>
      </c>
      <c r="F72" t="s">
        <v>27</v>
      </c>
      <c r="G72">
        <v>6</v>
      </c>
      <c r="H72" t="s">
        <v>609</v>
      </c>
    </row>
    <row r="73" spans="1:8" x14ac:dyDescent="0.25">
      <c r="A73" t="s">
        <v>700</v>
      </c>
      <c r="B73">
        <v>395</v>
      </c>
      <c r="C73" t="s">
        <v>702</v>
      </c>
      <c r="D73" t="s">
        <v>60</v>
      </c>
      <c r="E73" t="s">
        <v>314</v>
      </c>
      <c r="F73" t="s">
        <v>28</v>
      </c>
      <c r="G73">
        <v>6</v>
      </c>
      <c r="H73" t="s">
        <v>609</v>
      </c>
    </row>
    <row r="74" spans="1:8" x14ac:dyDescent="0.25">
      <c r="A74" t="s">
        <v>700</v>
      </c>
      <c r="B74">
        <v>639</v>
      </c>
      <c r="C74" t="s">
        <v>703</v>
      </c>
      <c r="D74" t="s">
        <v>60</v>
      </c>
      <c r="E74" t="s">
        <v>315</v>
      </c>
      <c r="F74" t="s">
        <v>8</v>
      </c>
      <c r="G74">
        <v>6</v>
      </c>
      <c r="H74" t="s">
        <v>609</v>
      </c>
    </row>
    <row r="75" spans="1:8" x14ac:dyDescent="0.25">
      <c r="A75" t="s">
        <v>700</v>
      </c>
      <c r="B75">
        <v>247</v>
      </c>
      <c r="C75" t="s">
        <v>704</v>
      </c>
      <c r="D75" t="s">
        <v>60</v>
      </c>
      <c r="E75" t="s">
        <v>316</v>
      </c>
      <c r="F75" t="s">
        <v>29</v>
      </c>
      <c r="G75">
        <v>6</v>
      </c>
      <c r="H75" t="s">
        <v>609</v>
      </c>
    </row>
    <row r="76" spans="1:8" x14ac:dyDescent="0.25">
      <c r="A76" t="s">
        <v>700</v>
      </c>
      <c r="B76">
        <v>640</v>
      </c>
      <c r="C76" t="s">
        <v>635</v>
      </c>
      <c r="D76" t="s">
        <v>60</v>
      </c>
      <c r="E76" t="s">
        <v>294</v>
      </c>
      <c r="F76" t="s">
        <v>21</v>
      </c>
      <c r="G76">
        <v>6</v>
      </c>
      <c r="H76" t="s">
        <v>609</v>
      </c>
    </row>
    <row r="77" spans="1:8" x14ac:dyDescent="0.25">
      <c r="A77" t="s">
        <v>700</v>
      </c>
      <c r="B77">
        <v>234</v>
      </c>
      <c r="C77" t="s">
        <v>705</v>
      </c>
      <c r="D77" t="s">
        <v>60</v>
      </c>
      <c r="E77" t="s">
        <v>317</v>
      </c>
      <c r="F77" t="s">
        <v>30</v>
      </c>
      <c r="G77">
        <v>6</v>
      </c>
      <c r="H77" t="s">
        <v>609</v>
      </c>
    </row>
    <row r="78" spans="1:8" x14ac:dyDescent="0.25">
      <c r="A78" t="s">
        <v>700</v>
      </c>
      <c r="B78">
        <v>15</v>
      </c>
      <c r="C78" t="s">
        <v>706</v>
      </c>
      <c r="D78" t="s">
        <v>60</v>
      </c>
      <c r="E78" t="s">
        <v>318</v>
      </c>
      <c r="F78" t="s">
        <v>31</v>
      </c>
      <c r="G78">
        <v>6</v>
      </c>
      <c r="H78" t="s">
        <v>609</v>
      </c>
    </row>
    <row r="79" spans="1:8" x14ac:dyDescent="0.25">
      <c r="A79" t="s">
        <v>707</v>
      </c>
      <c r="B79">
        <v>926</v>
      </c>
      <c r="C79" t="s">
        <v>628</v>
      </c>
      <c r="D79" t="s">
        <v>62</v>
      </c>
      <c r="E79" t="s">
        <v>629</v>
      </c>
      <c r="F79" t="s">
        <v>630</v>
      </c>
      <c r="G79">
        <v>6</v>
      </c>
      <c r="H79" t="s">
        <v>631</v>
      </c>
    </row>
    <row r="80" spans="1:8" x14ac:dyDescent="0.25">
      <c r="A80" t="s">
        <v>707</v>
      </c>
      <c r="B80">
        <v>274</v>
      </c>
      <c r="F80" t="s">
        <v>132</v>
      </c>
      <c r="G80">
        <v>6</v>
      </c>
      <c r="H80" t="s">
        <v>708</v>
      </c>
    </row>
    <row r="81" spans="1:8" x14ac:dyDescent="0.25">
      <c r="A81" t="s">
        <v>707</v>
      </c>
      <c r="B81">
        <v>928</v>
      </c>
      <c r="C81" t="s">
        <v>596</v>
      </c>
      <c r="D81" t="s">
        <v>62</v>
      </c>
      <c r="E81" t="s">
        <v>597</v>
      </c>
      <c r="F81" t="s">
        <v>61</v>
      </c>
      <c r="G81">
        <v>6</v>
      </c>
      <c r="H81" t="s">
        <v>632</v>
      </c>
    </row>
    <row r="82" spans="1:8" x14ac:dyDescent="0.25">
      <c r="A82" t="s">
        <v>707</v>
      </c>
      <c r="B82">
        <v>747</v>
      </c>
      <c r="C82" t="s">
        <v>709</v>
      </c>
      <c r="D82" t="s">
        <v>62</v>
      </c>
      <c r="E82" t="s">
        <v>486</v>
      </c>
      <c r="F82" t="s">
        <v>54</v>
      </c>
      <c r="G82">
        <v>6</v>
      </c>
      <c r="H82" t="s">
        <v>632</v>
      </c>
    </row>
    <row r="83" spans="1:8" x14ac:dyDescent="0.25">
      <c r="A83" t="s">
        <v>707</v>
      </c>
      <c r="B83">
        <v>949</v>
      </c>
      <c r="F83" t="s">
        <v>576</v>
      </c>
      <c r="G83">
        <v>6</v>
      </c>
      <c r="H83" t="s">
        <v>708</v>
      </c>
    </row>
    <row r="84" spans="1:8" x14ac:dyDescent="0.25">
      <c r="A84" t="s">
        <v>707</v>
      </c>
      <c r="B84">
        <v>333</v>
      </c>
      <c r="C84" t="s">
        <v>595</v>
      </c>
      <c r="D84" t="s">
        <v>62</v>
      </c>
      <c r="E84" t="s">
        <v>319</v>
      </c>
      <c r="F84" t="s">
        <v>114</v>
      </c>
      <c r="G84">
        <v>6</v>
      </c>
      <c r="H84" t="s">
        <v>708</v>
      </c>
    </row>
    <row r="85" spans="1:8" x14ac:dyDescent="0.25">
      <c r="A85" t="s">
        <v>707</v>
      </c>
      <c r="B85">
        <v>226</v>
      </c>
      <c r="C85" t="s">
        <v>710</v>
      </c>
      <c r="D85" t="s">
        <v>62</v>
      </c>
      <c r="E85" t="s">
        <v>320</v>
      </c>
      <c r="F85" t="s">
        <v>39</v>
      </c>
      <c r="G85">
        <v>6</v>
      </c>
      <c r="H85" t="s">
        <v>711</v>
      </c>
    </row>
    <row r="86" spans="1:8" x14ac:dyDescent="0.25">
      <c r="A86" t="s">
        <v>707</v>
      </c>
      <c r="B86">
        <v>486</v>
      </c>
      <c r="C86" t="s">
        <v>598</v>
      </c>
      <c r="D86" t="s">
        <v>62</v>
      </c>
      <c r="E86" t="s">
        <v>321</v>
      </c>
      <c r="F86" t="s">
        <v>553</v>
      </c>
      <c r="G86">
        <v>6</v>
      </c>
      <c r="H86" t="s">
        <v>711</v>
      </c>
    </row>
    <row r="87" spans="1:8" x14ac:dyDescent="0.25">
      <c r="A87" t="s">
        <v>707</v>
      </c>
      <c r="B87">
        <v>32</v>
      </c>
      <c r="C87" t="s">
        <v>599</v>
      </c>
      <c r="D87" t="s">
        <v>62</v>
      </c>
      <c r="E87" t="s">
        <v>322</v>
      </c>
      <c r="F87" t="s">
        <v>70</v>
      </c>
      <c r="G87">
        <v>6</v>
      </c>
      <c r="H87" t="s">
        <v>712</v>
      </c>
    </row>
    <row r="88" spans="1:8" x14ac:dyDescent="0.25">
      <c r="A88" t="s">
        <v>713</v>
      </c>
      <c r="B88">
        <v>921</v>
      </c>
      <c r="F88" t="s">
        <v>112</v>
      </c>
      <c r="G88">
        <v>6</v>
      </c>
      <c r="H88" t="s">
        <v>714</v>
      </c>
    </row>
    <row r="89" spans="1:8" x14ac:dyDescent="0.25">
      <c r="A89" t="s">
        <v>713</v>
      </c>
      <c r="B89">
        <v>922</v>
      </c>
      <c r="F89" t="s">
        <v>113</v>
      </c>
      <c r="G89">
        <v>6</v>
      </c>
      <c r="H89" t="s">
        <v>714</v>
      </c>
    </row>
    <row r="90" spans="1:8" x14ac:dyDescent="0.25">
      <c r="A90" t="s">
        <v>713</v>
      </c>
      <c r="B90">
        <v>923</v>
      </c>
      <c r="F90" t="s">
        <v>574</v>
      </c>
      <c r="G90">
        <v>6</v>
      </c>
      <c r="H90" t="s">
        <v>715</v>
      </c>
    </row>
    <row r="91" spans="1:8" x14ac:dyDescent="0.25">
      <c r="A91" t="s">
        <v>713</v>
      </c>
      <c r="B91">
        <v>120</v>
      </c>
      <c r="F91" t="s">
        <v>573</v>
      </c>
      <c r="G91">
        <v>6</v>
      </c>
      <c r="H91" t="s">
        <v>716</v>
      </c>
    </row>
    <row r="92" spans="1:8" x14ac:dyDescent="0.25">
      <c r="A92" t="s">
        <v>713</v>
      </c>
      <c r="B92">
        <v>74</v>
      </c>
      <c r="F92" t="s">
        <v>552</v>
      </c>
      <c r="G92">
        <v>6</v>
      </c>
      <c r="H92" t="s">
        <v>716</v>
      </c>
    </row>
    <row r="93" spans="1:8" x14ac:dyDescent="0.25">
      <c r="A93" t="s">
        <v>717</v>
      </c>
      <c r="B93">
        <v>810</v>
      </c>
      <c r="C93" t="s">
        <v>718</v>
      </c>
      <c r="D93" t="s">
        <v>60</v>
      </c>
      <c r="E93" t="s">
        <v>487</v>
      </c>
      <c r="F93" t="s">
        <v>124</v>
      </c>
      <c r="G93">
        <v>6</v>
      </c>
      <c r="H93" t="s">
        <v>719</v>
      </c>
    </row>
    <row r="94" spans="1:8" x14ac:dyDescent="0.25">
      <c r="A94" t="s">
        <v>717</v>
      </c>
      <c r="B94">
        <v>808</v>
      </c>
      <c r="C94" t="s">
        <v>720</v>
      </c>
      <c r="D94" t="s">
        <v>60</v>
      </c>
      <c r="E94" t="s">
        <v>488</v>
      </c>
      <c r="F94" t="s">
        <v>125</v>
      </c>
      <c r="G94">
        <v>6</v>
      </c>
      <c r="H94" t="s">
        <v>719</v>
      </c>
    </row>
    <row r="95" spans="1:8" x14ac:dyDescent="0.25">
      <c r="A95" t="s">
        <v>717</v>
      </c>
      <c r="B95">
        <v>809</v>
      </c>
      <c r="C95" t="s">
        <v>721</v>
      </c>
      <c r="D95" t="s">
        <v>60</v>
      </c>
      <c r="E95" t="s">
        <v>489</v>
      </c>
      <c r="F95" t="s">
        <v>126</v>
      </c>
      <c r="G95">
        <v>6</v>
      </c>
      <c r="H95" t="s">
        <v>719</v>
      </c>
    </row>
    <row r="96" spans="1:8" x14ac:dyDescent="0.25">
      <c r="A96" t="s">
        <v>722</v>
      </c>
      <c r="B96">
        <v>899</v>
      </c>
      <c r="C96" t="s">
        <v>723</v>
      </c>
      <c r="D96" t="s">
        <v>59</v>
      </c>
      <c r="E96" t="s">
        <v>323</v>
      </c>
      <c r="F96" t="s">
        <v>127</v>
      </c>
      <c r="G96">
        <v>6</v>
      </c>
      <c r="H96" t="s">
        <v>692</v>
      </c>
    </row>
    <row r="97" spans="1:8" x14ac:dyDescent="0.25">
      <c r="A97" t="s">
        <v>722</v>
      </c>
      <c r="B97">
        <v>894</v>
      </c>
      <c r="C97" t="s">
        <v>724</v>
      </c>
      <c r="D97" t="s">
        <v>59</v>
      </c>
      <c r="E97" t="s">
        <v>324</v>
      </c>
      <c r="F97" t="s">
        <v>128</v>
      </c>
      <c r="G97">
        <v>6</v>
      </c>
      <c r="H97" t="s">
        <v>725</v>
      </c>
    </row>
    <row r="98" spans="1:8" x14ac:dyDescent="0.25">
      <c r="A98" t="s">
        <v>722</v>
      </c>
      <c r="B98">
        <v>729</v>
      </c>
      <c r="F98" t="s">
        <v>50</v>
      </c>
      <c r="G98">
        <v>6</v>
      </c>
      <c r="H98" t="s">
        <v>689</v>
      </c>
    </row>
    <row r="99" spans="1:8" x14ac:dyDescent="0.25">
      <c r="A99" t="s">
        <v>722</v>
      </c>
      <c r="B99">
        <v>730</v>
      </c>
      <c r="C99" t="s">
        <v>726</v>
      </c>
      <c r="D99" t="s">
        <v>59</v>
      </c>
      <c r="E99" t="s">
        <v>325</v>
      </c>
      <c r="F99" t="s">
        <v>51</v>
      </c>
      <c r="G99">
        <v>6</v>
      </c>
      <c r="H99" t="s">
        <v>687</v>
      </c>
    </row>
    <row r="100" spans="1:8" x14ac:dyDescent="0.25">
      <c r="A100" t="s">
        <v>722</v>
      </c>
      <c r="B100">
        <v>298</v>
      </c>
      <c r="F100" t="s">
        <v>556</v>
      </c>
      <c r="G100">
        <v>6</v>
      </c>
      <c r="H100" t="s">
        <v>682</v>
      </c>
    </row>
    <row r="101" spans="1:8" x14ac:dyDescent="0.25">
      <c r="A101" t="s">
        <v>722</v>
      </c>
      <c r="B101">
        <v>731</v>
      </c>
      <c r="C101" t="s">
        <v>727</v>
      </c>
      <c r="D101" t="s">
        <v>59</v>
      </c>
      <c r="E101" t="s">
        <v>326</v>
      </c>
      <c r="F101" t="s">
        <v>728</v>
      </c>
      <c r="G101">
        <v>6</v>
      </c>
      <c r="H101" t="s">
        <v>679</v>
      </c>
    </row>
    <row r="102" spans="1:8" x14ac:dyDescent="0.25">
      <c r="A102" t="s">
        <v>722</v>
      </c>
      <c r="B102">
        <v>732</v>
      </c>
      <c r="C102" t="s">
        <v>729</v>
      </c>
      <c r="D102" t="s">
        <v>59</v>
      </c>
      <c r="E102" t="s">
        <v>327</v>
      </c>
      <c r="F102" t="s">
        <v>55</v>
      </c>
      <c r="G102">
        <v>6</v>
      </c>
      <c r="H102" t="s">
        <v>607</v>
      </c>
    </row>
    <row r="103" spans="1:8" x14ac:dyDescent="0.25">
      <c r="A103" t="s">
        <v>722</v>
      </c>
      <c r="B103">
        <v>734</v>
      </c>
      <c r="C103" t="s">
        <v>730</v>
      </c>
      <c r="D103" t="s">
        <v>59</v>
      </c>
      <c r="E103" t="s">
        <v>328</v>
      </c>
      <c r="F103" t="s">
        <v>56</v>
      </c>
      <c r="G103">
        <v>6</v>
      </c>
      <c r="H103" t="s">
        <v>634</v>
      </c>
    </row>
    <row r="104" spans="1:8" x14ac:dyDescent="0.25">
      <c r="A104" t="s">
        <v>731</v>
      </c>
      <c r="B104">
        <v>278</v>
      </c>
      <c r="C104" t="s">
        <v>732</v>
      </c>
      <c r="D104" t="s">
        <v>59</v>
      </c>
      <c r="E104" t="s">
        <v>490</v>
      </c>
      <c r="F104" t="s">
        <v>129</v>
      </c>
      <c r="G104">
        <v>6</v>
      </c>
      <c r="H104" t="s">
        <v>614</v>
      </c>
    </row>
    <row r="105" spans="1:8" x14ac:dyDescent="0.25">
      <c r="A105" t="s">
        <v>731</v>
      </c>
      <c r="B105">
        <v>796</v>
      </c>
      <c r="C105" t="s">
        <v>733</v>
      </c>
      <c r="D105" t="s">
        <v>60</v>
      </c>
      <c r="E105" t="s">
        <v>361</v>
      </c>
      <c r="F105" t="s">
        <v>734</v>
      </c>
      <c r="G105">
        <v>6</v>
      </c>
      <c r="H105" t="s">
        <v>655</v>
      </c>
    </row>
    <row r="106" spans="1:8" x14ac:dyDescent="0.25">
      <c r="A106" t="s">
        <v>731</v>
      </c>
      <c r="B106">
        <v>304</v>
      </c>
      <c r="C106" t="s">
        <v>735</v>
      </c>
      <c r="D106" t="s">
        <v>60</v>
      </c>
      <c r="E106" t="s">
        <v>329</v>
      </c>
      <c r="F106" t="s">
        <v>736</v>
      </c>
      <c r="G106">
        <v>6</v>
      </c>
      <c r="H106" t="s">
        <v>616</v>
      </c>
    </row>
    <row r="107" spans="1:8" x14ac:dyDescent="0.25">
      <c r="A107" t="s">
        <v>731</v>
      </c>
      <c r="B107">
        <v>800</v>
      </c>
      <c r="C107" t="s">
        <v>737</v>
      </c>
      <c r="D107" t="s">
        <v>60</v>
      </c>
      <c r="E107" t="s">
        <v>330</v>
      </c>
      <c r="F107" t="s">
        <v>738</v>
      </c>
      <c r="G107">
        <v>6</v>
      </c>
      <c r="H107" t="s">
        <v>615</v>
      </c>
    </row>
    <row r="108" spans="1:8" x14ac:dyDescent="0.25">
      <c r="A108" t="s">
        <v>731</v>
      </c>
      <c r="B108">
        <v>517</v>
      </c>
      <c r="C108" t="s">
        <v>739</v>
      </c>
      <c r="D108" t="s">
        <v>60</v>
      </c>
      <c r="E108" t="s">
        <v>331</v>
      </c>
      <c r="F108" t="s">
        <v>49</v>
      </c>
      <c r="G108">
        <v>6</v>
      </c>
      <c r="H108" t="s">
        <v>612</v>
      </c>
    </row>
    <row r="109" spans="1:8" x14ac:dyDescent="0.25">
      <c r="A109" t="s">
        <v>731</v>
      </c>
      <c r="B109">
        <v>296</v>
      </c>
      <c r="C109" t="s">
        <v>740</v>
      </c>
      <c r="D109" t="s">
        <v>60</v>
      </c>
      <c r="E109" t="s">
        <v>332</v>
      </c>
      <c r="F109" t="s">
        <v>47</v>
      </c>
      <c r="G109">
        <v>6</v>
      </c>
      <c r="H109" t="s">
        <v>614</v>
      </c>
    </row>
    <row r="110" spans="1:8" x14ac:dyDescent="0.25">
      <c r="A110" t="s">
        <v>731</v>
      </c>
      <c r="B110">
        <v>295</v>
      </c>
      <c r="F110" t="s">
        <v>130</v>
      </c>
      <c r="G110">
        <v>6</v>
      </c>
      <c r="H110" t="s">
        <v>647</v>
      </c>
    </row>
    <row r="111" spans="1:8" x14ac:dyDescent="0.25">
      <c r="A111" t="s">
        <v>731</v>
      </c>
      <c r="B111">
        <v>292</v>
      </c>
      <c r="F111" t="s">
        <v>48</v>
      </c>
      <c r="G111">
        <v>6</v>
      </c>
      <c r="H111" t="s">
        <v>613</v>
      </c>
    </row>
    <row r="112" spans="1:8" x14ac:dyDescent="0.25">
      <c r="A112" t="s">
        <v>731</v>
      </c>
      <c r="B112">
        <v>303</v>
      </c>
      <c r="C112" t="s">
        <v>741</v>
      </c>
      <c r="D112" t="s">
        <v>60</v>
      </c>
      <c r="E112" t="s">
        <v>333</v>
      </c>
      <c r="F112" t="s">
        <v>131</v>
      </c>
      <c r="G112">
        <v>6</v>
      </c>
      <c r="H112" t="s">
        <v>609</v>
      </c>
    </row>
    <row r="113" spans="1:8" x14ac:dyDescent="0.25">
      <c r="A113" t="s">
        <v>731</v>
      </c>
      <c r="B113">
        <v>518</v>
      </c>
      <c r="F113" t="s">
        <v>133</v>
      </c>
      <c r="G113">
        <v>6</v>
      </c>
      <c r="H113" t="s">
        <v>612</v>
      </c>
    </row>
    <row r="114" spans="1:8" x14ac:dyDescent="0.25">
      <c r="A114" t="s">
        <v>731</v>
      </c>
      <c r="B114">
        <v>713</v>
      </c>
      <c r="F114" t="s">
        <v>742</v>
      </c>
      <c r="G114">
        <v>6</v>
      </c>
      <c r="H114" t="s">
        <v>611</v>
      </c>
    </row>
    <row r="115" spans="1:8" x14ac:dyDescent="0.25">
      <c r="A115" t="s">
        <v>731</v>
      </c>
      <c r="B115">
        <v>301</v>
      </c>
      <c r="F115" t="s">
        <v>71</v>
      </c>
      <c r="G115">
        <v>6</v>
      </c>
      <c r="H115" t="s">
        <v>611</v>
      </c>
    </row>
    <row r="116" spans="1:8" x14ac:dyDescent="0.25">
      <c r="A116" t="s">
        <v>731</v>
      </c>
      <c r="B116">
        <v>948</v>
      </c>
      <c r="F116" t="s">
        <v>743</v>
      </c>
      <c r="G116">
        <v>6</v>
      </c>
      <c r="H116" t="s">
        <v>611</v>
      </c>
    </row>
    <row r="117" spans="1:8" x14ac:dyDescent="0.25">
      <c r="A117" t="s">
        <v>744</v>
      </c>
      <c r="B117">
        <v>603</v>
      </c>
      <c r="C117" t="s">
        <v>745</v>
      </c>
      <c r="D117" t="s">
        <v>60</v>
      </c>
      <c r="E117" t="s">
        <v>491</v>
      </c>
      <c r="F117" t="s">
        <v>134</v>
      </c>
      <c r="G117">
        <v>30</v>
      </c>
      <c r="H117" t="s">
        <v>614</v>
      </c>
    </row>
    <row r="118" spans="1:8" x14ac:dyDescent="0.25">
      <c r="A118" t="s">
        <v>746</v>
      </c>
      <c r="B118">
        <v>475</v>
      </c>
      <c r="C118" t="s">
        <v>747</v>
      </c>
      <c r="D118" t="s">
        <v>431</v>
      </c>
      <c r="E118" t="s">
        <v>492</v>
      </c>
      <c r="F118" t="s">
        <v>135</v>
      </c>
      <c r="G118">
        <v>12</v>
      </c>
      <c r="H118" t="s">
        <v>612</v>
      </c>
    </row>
    <row r="119" spans="1:8" x14ac:dyDescent="0.25">
      <c r="A119" t="s">
        <v>748</v>
      </c>
      <c r="B119">
        <v>476</v>
      </c>
      <c r="C119" t="s">
        <v>749</v>
      </c>
      <c r="D119" t="s">
        <v>431</v>
      </c>
      <c r="E119" t="s">
        <v>493</v>
      </c>
      <c r="F119" t="s">
        <v>136</v>
      </c>
      <c r="G119">
        <v>6</v>
      </c>
      <c r="H119" t="s">
        <v>612</v>
      </c>
    </row>
    <row r="120" spans="1:8" x14ac:dyDescent="0.25">
      <c r="A120" t="s">
        <v>601</v>
      </c>
      <c r="B120">
        <v>526</v>
      </c>
      <c r="C120" t="s">
        <v>750</v>
      </c>
      <c r="D120" t="s">
        <v>557</v>
      </c>
      <c r="E120" t="s">
        <v>474</v>
      </c>
      <c r="F120" t="s">
        <v>137</v>
      </c>
      <c r="G120">
        <v>12</v>
      </c>
      <c r="H120" t="s">
        <v>612</v>
      </c>
    </row>
  </sheetData>
  <sheetProtection algorithmName="SHA-512" hashValue="Wq7MKbwpnGB4tI2wOwF8uMEZpEfTSkLEbnNM/Q7Uc1hkl6xlYNsxWh1Z1AGdkDOUglJ5XeIfJs59VTgXKDRtsA==" saltValue="EYGtUm85rWd1ZiLN/cv9Bw==" spinCount="100000" sheet="1" objects="1" scenarios="1"/>
  <phoneticPr fontId="21" type="noConversion"/>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H69"/>
  <sheetViews>
    <sheetView workbookViewId="0">
      <selection sqref="A1:H69"/>
    </sheetView>
  </sheetViews>
  <sheetFormatPr baseColWidth="10" defaultRowHeight="15.75" x14ac:dyDescent="0.25"/>
  <cols>
    <col min="1" max="1" width="49.125" bestFit="1" customWidth="1"/>
    <col min="2" max="2" width="10.5" bestFit="1" customWidth="1"/>
    <col min="3" max="3" width="12.625" bestFit="1" customWidth="1"/>
    <col min="4" max="4" width="6.5" bestFit="1" customWidth="1"/>
    <col min="5" max="5" width="9.5" bestFit="1" customWidth="1"/>
    <col min="6" max="6" width="80.625" bestFit="1" customWidth="1"/>
    <col min="7" max="7" width="8.625" bestFit="1" customWidth="1"/>
    <col min="8" max="8" width="15.375"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901</v>
      </c>
      <c r="B2">
        <v>878</v>
      </c>
      <c r="C2" t="s">
        <v>803</v>
      </c>
      <c r="D2" t="s">
        <v>60</v>
      </c>
      <c r="E2" t="s">
        <v>358</v>
      </c>
      <c r="F2" t="s">
        <v>180</v>
      </c>
      <c r="G2">
        <v>6</v>
      </c>
      <c r="H2" t="s">
        <v>615</v>
      </c>
    </row>
    <row r="3" spans="1:8" x14ac:dyDescent="0.25">
      <c r="A3" t="s">
        <v>901</v>
      </c>
      <c r="B3">
        <v>670</v>
      </c>
      <c r="C3" t="s">
        <v>805</v>
      </c>
      <c r="D3" t="s">
        <v>60</v>
      </c>
      <c r="E3" t="s">
        <v>494</v>
      </c>
      <c r="F3" t="s">
        <v>806</v>
      </c>
      <c r="G3">
        <v>6</v>
      </c>
      <c r="H3" t="s">
        <v>611</v>
      </c>
    </row>
    <row r="4" spans="1:8" x14ac:dyDescent="0.25">
      <c r="A4" t="s">
        <v>901</v>
      </c>
      <c r="B4">
        <v>668</v>
      </c>
      <c r="C4" t="s">
        <v>766</v>
      </c>
      <c r="D4" t="s">
        <v>60</v>
      </c>
      <c r="E4" t="s">
        <v>495</v>
      </c>
      <c r="F4" t="s">
        <v>140</v>
      </c>
      <c r="G4">
        <v>6</v>
      </c>
      <c r="H4" t="s">
        <v>611</v>
      </c>
    </row>
    <row r="5" spans="1:8" x14ac:dyDescent="0.25">
      <c r="A5" t="s">
        <v>901</v>
      </c>
      <c r="B5">
        <v>678</v>
      </c>
      <c r="C5" t="s">
        <v>808</v>
      </c>
      <c r="D5" t="s">
        <v>60</v>
      </c>
      <c r="E5" t="s">
        <v>496</v>
      </c>
      <c r="F5" t="s">
        <v>182</v>
      </c>
      <c r="G5">
        <v>6</v>
      </c>
      <c r="H5" t="s">
        <v>644</v>
      </c>
    </row>
    <row r="6" spans="1:8" x14ac:dyDescent="0.25">
      <c r="A6" t="s">
        <v>901</v>
      </c>
      <c r="B6">
        <v>676</v>
      </c>
      <c r="C6" t="s">
        <v>809</v>
      </c>
      <c r="D6" t="s">
        <v>60</v>
      </c>
      <c r="E6" t="s">
        <v>497</v>
      </c>
      <c r="F6" t="s">
        <v>141</v>
      </c>
      <c r="G6">
        <v>6</v>
      </c>
      <c r="H6" t="s">
        <v>644</v>
      </c>
    </row>
    <row r="7" spans="1:8" x14ac:dyDescent="0.25">
      <c r="A7" t="s">
        <v>901</v>
      </c>
      <c r="B7">
        <v>495</v>
      </c>
      <c r="C7" t="s">
        <v>814</v>
      </c>
      <c r="D7" t="s">
        <v>60</v>
      </c>
      <c r="E7" t="s">
        <v>340</v>
      </c>
      <c r="F7" t="s">
        <v>143</v>
      </c>
      <c r="G7">
        <v>6</v>
      </c>
      <c r="H7" t="s">
        <v>612</v>
      </c>
    </row>
    <row r="8" spans="1:8" x14ac:dyDescent="0.25">
      <c r="A8" t="s">
        <v>901</v>
      </c>
      <c r="B8">
        <v>671</v>
      </c>
      <c r="C8" t="s">
        <v>825</v>
      </c>
      <c r="D8" t="s">
        <v>60</v>
      </c>
      <c r="E8" t="s">
        <v>498</v>
      </c>
      <c r="F8" t="s">
        <v>189</v>
      </c>
      <c r="G8">
        <v>6</v>
      </c>
      <c r="H8" t="s">
        <v>644</v>
      </c>
    </row>
    <row r="9" spans="1:8" x14ac:dyDescent="0.25">
      <c r="A9" t="s">
        <v>901</v>
      </c>
      <c r="B9">
        <v>389</v>
      </c>
      <c r="C9" t="s">
        <v>755</v>
      </c>
      <c r="D9" t="s">
        <v>59</v>
      </c>
      <c r="E9" t="s">
        <v>342</v>
      </c>
      <c r="F9" t="s">
        <v>146</v>
      </c>
      <c r="G9">
        <v>6</v>
      </c>
      <c r="H9" t="s">
        <v>607</v>
      </c>
    </row>
    <row r="10" spans="1:8" x14ac:dyDescent="0.25">
      <c r="A10" t="s">
        <v>997</v>
      </c>
      <c r="B10">
        <v>887</v>
      </c>
      <c r="C10" t="s">
        <v>757</v>
      </c>
      <c r="D10" t="s">
        <v>59</v>
      </c>
      <c r="E10" t="s">
        <v>343</v>
      </c>
      <c r="F10" t="s">
        <v>149</v>
      </c>
      <c r="G10">
        <v>6</v>
      </c>
      <c r="H10" t="s">
        <v>607</v>
      </c>
    </row>
    <row r="11" spans="1:8" x14ac:dyDescent="0.25">
      <c r="A11" t="s">
        <v>997</v>
      </c>
      <c r="B11">
        <v>968</v>
      </c>
      <c r="F11" t="s">
        <v>759</v>
      </c>
      <c r="G11">
        <v>6</v>
      </c>
      <c r="H11" t="s">
        <v>679</v>
      </c>
    </row>
    <row r="12" spans="1:8" x14ac:dyDescent="0.25">
      <c r="A12" t="s">
        <v>997</v>
      </c>
      <c r="B12">
        <v>939</v>
      </c>
      <c r="F12" t="s">
        <v>760</v>
      </c>
      <c r="G12">
        <v>6</v>
      </c>
      <c r="H12" t="s">
        <v>607</v>
      </c>
    </row>
    <row r="13" spans="1:8" x14ac:dyDescent="0.25">
      <c r="A13" t="s">
        <v>997</v>
      </c>
      <c r="B13">
        <v>801</v>
      </c>
      <c r="C13" t="s">
        <v>802</v>
      </c>
      <c r="D13" t="s">
        <v>60</v>
      </c>
      <c r="E13" t="s">
        <v>357</v>
      </c>
      <c r="F13" t="s">
        <v>179</v>
      </c>
      <c r="G13">
        <v>6</v>
      </c>
      <c r="H13" t="s">
        <v>615</v>
      </c>
    </row>
    <row r="14" spans="1:8" x14ac:dyDescent="0.25">
      <c r="A14" t="s">
        <v>997</v>
      </c>
      <c r="B14">
        <v>473</v>
      </c>
      <c r="C14" t="s">
        <v>761</v>
      </c>
      <c r="D14" t="s">
        <v>59</v>
      </c>
      <c r="E14" t="s">
        <v>345</v>
      </c>
      <c r="F14" t="s">
        <v>551</v>
      </c>
      <c r="G14">
        <v>6</v>
      </c>
      <c r="H14" t="s">
        <v>682</v>
      </c>
    </row>
    <row r="15" spans="1:8" x14ac:dyDescent="0.25">
      <c r="A15" t="s">
        <v>997</v>
      </c>
      <c r="B15">
        <v>967</v>
      </c>
      <c r="F15" t="s">
        <v>804</v>
      </c>
      <c r="G15">
        <v>6</v>
      </c>
      <c r="H15" t="s">
        <v>655</v>
      </c>
    </row>
    <row r="16" spans="1:8" x14ac:dyDescent="0.25">
      <c r="A16" t="s">
        <v>997</v>
      </c>
      <c r="B16">
        <v>788</v>
      </c>
      <c r="C16" t="s">
        <v>762</v>
      </c>
      <c r="D16" t="s">
        <v>60</v>
      </c>
      <c r="E16" t="s">
        <v>346</v>
      </c>
      <c r="F16" t="s">
        <v>153</v>
      </c>
      <c r="G16">
        <v>6</v>
      </c>
      <c r="H16" t="s">
        <v>655</v>
      </c>
    </row>
    <row r="17" spans="1:8" x14ac:dyDescent="0.25">
      <c r="A17" t="s">
        <v>997</v>
      </c>
      <c r="B17">
        <v>319</v>
      </c>
      <c r="C17" t="s">
        <v>763</v>
      </c>
      <c r="D17" t="s">
        <v>59</v>
      </c>
      <c r="E17" t="s">
        <v>347</v>
      </c>
      <c r="F17" t="s">
        <v>154</v>
      </c>
      <c r="G17">
        <v>6</v>
      </c>
      <c r="H17" t="s">
        <v>687</v>
      </c>
    </row>
    <row r="18" spans="1:8" x14ac:dyDescent="0.25">
      <c r="A18" t="s">
        <v>997</v>
      </c>
      <c r="B18">
        <v>38</v>
      </c>
      <c r="C18" t="s">
        <v>862</v>
      </c>
      <c r="D18" t="s">
        <v>60</v>
      </c>
      <c r="E18" t="s">
        <v>339</v>
      </c>
      <c r="F18" t="s">
        <v>139</v>
      </c>
      <c r="G18">
        <v>6</v>
      </c>
      <c r="H18" t="s">
        <v>611</v>
      </c>
    </row>
    <row r="19" spans="1:8" x14ac:dyDescent="0.25">
      <c r="A19" t="s">
        <v>997</v>
      </c>
      <c r="B19">
        <v>312</v>
      </c>
      <c r="C19" t="s">
        <v>998</v>
      </c>
      <c r="D19" t="s">
        <v>499</v>
      </c>
      <c r="E19" t="s">
        <v>500</v>
      </c>
      <c r="F19" t="s">
        <v>283</v>
      </c>
      <c r="G19">
        <v>12</v>
      </c>
      <c r="H19" t="s">
        <v>999</v>
      </c>
    </row>
    <row r="20" spans="1:8" x14ac:dyDescent="0.25">
      <c r="A20" t="s">
        <v>997</v>
      </c>
      <c r="B20">
        <v>906</v>
      </c>
      <c r="C20" t="s">
        <v>807</v>
      </c>
      <c r="D20" t="s">
        <v>59</v>
      </c>
      <c r="E20" t="s">
        <v>463</v>
      </c>
      <c r="F20" t="s">
        <v>181</v>
      </c>
      <c r="G20">
        <v>6</v>
      </c>
      <c r="H20" t="s">
        <v>655</v>
      </c>
    </row>
    <row r="21" spans="1:8" x14ac:dyDescent="0.25">
      <c r="A21" t="s">
        <v>997</v>
      </c>
      <c r="B21">
        <v>174</v>
      </c>
      <c r="C21" t="s">
        <v>753</v>
      </c>
      <c r="D21" t="s">
        <v>59</v>
      </c>
      <c r="E21" t="s">
        <v>455</v>
      </c>
      <c r="F21" t="s">
        <v>148</v>
      </c>
      <c r="G21">
        <v>6</v>
      </c>
      <c r="H21" t="s">
        <v>621</v>
      </c>
    </row>
    <row r="22" spans="1:8" x14ac:dyDescent="0.25">
      <c r="A22" t="s">
        <v>997</v>
      </c>
      <c r="B22">
        <v>961</v>
      </c>
      <c r="C22" t="s">
        <v>767</v>
      </c>
      <c r="D22" t="s">
        <v>59</v>
      </c>
      <c r="E22" t="s">
        <v>478</v>
      </c>
      <c r="F22" t="s">
        <v>768</v>
      </c>
      <c r="G22">
        <v>6</v>
      </c>
      <c r="H22" t="s">
        <v>769</v>
      </c>
    </row>
    <row r="23" spans="1:8" x14ac:dyDescent="0.25">
      <c r="A23" t="s">
        <v>997</v>
      </c>
      <c r="B23">
        <v>674</v>
      </c>
      <c r="C23" t="s">
        <v>770</v>
      </c>
      <c r="D23" t="s">
        <v>59</v>
      </c>
      <c r="E23" t="s">
        <v>466</v>
      </c>
      <c r="F23" t="s">
        <v>157</v>
      </c>
      <c r="G23">
        <v>6</v>
      </c>
      <c r="H23" t="s">
        <v>644</v>
      </c>
    </row>
    <row r="24" spans="1:8" x14ac:dyDescent="0.25">
      <c r="A24" t="s">
        <v>997</v>
      </c>
      <c r="B24">
        <v>260</v>
      </c>
      <c r="C24" t="s">
        <v>810</v>
      </c>
      <c r="D24" t="s">
        <v>60</v>
      </c>
      <c r="E24" t="s">
        <v>501</v>
      </c>
      <c r="F24" t="s">
        <v>811</v>
      </c>
      <c r="G24">
        <v>6</v>
      </c>
      <c r="H24" t="s">
        <v>611</v>
      </c>
    </row>
    <row r="25" spans="1:8" x14ac:dyDescent="0.25">
      <c r="A25" t="s">
        <v>997</v>
      </c>
      <c r="B25">
        <v>662</v>
      </c>
      <c r="C25" t="s">
        <v>775</v>
      </c>
      <c r="D25" t="s">
        <v>59</v>
      </c>
      <c r="E25" t="s">
        <v>502</v>
      </c>
      <c r="F25" t="s">
        <v>162</v>
      </c>
      <c r="G25">
        <v>6</v>
      </c>
      <c r="H25" t="s">
        <v>679</v>
      </c>
    </row>
    <row r="26" spans="1:8" x14ac:dyDescent="0.25">
      <c r="A26" t="s">
        <v>997</v>
      </c>
      <c r="B26">
        <v>494</v>
      </c>
      <c r="C26" t="s">
        <v>815</v>
      </c>
      <c r="D26" t="s">
        <v>60</v>
      </c>
      <c r="E26" t="s">
        <v>464</v>
      </c>
      <c r="F26" t="s">
        <v>144</v>
      </c>
      <c r="G26">
        <v>6</v>
      </c>
      <c r="H26" t="s">
        <v>612</v>
      </c>
    </row>
    <row r="27" spans="1:8" x14ac:dyDescent="0.25">
      <c r="A27" t="s">
        <v>997</v>
      </c>
      <c r="B27">
        <v>512</v>
      </c>
      <c r="C27" t="s">
        <v>816</v>
      </c>
      <c r="D27" t="s">
        <v>60</v>
      </c>
      <c r="E27" t="s">
        <v>359</v>
      </c>
      <c r="F27" t="s">
        <v>184</v>
      </c>
      <c r="G27">
        <v>6</v>
      </c>
      <c r="H27" t="s">
        <v>614</v>
      </c>
    </row>
    <row r="28" spans="1:8" x14ac:dyDescent="0.25">
      <c r="A28" t="s">
        <v>997</v>
      </c>
      <c r="B28">
        <v>779</v>
      </c>
      <c r="C28" t="s">
        <v>777</v>
      </c>
      <c r="D28" t="s">
        <v>60</v>
      </c>
      <c r="E28" t="s">
        <v>351</v>
      </c>
      <c r="F28" t="s">
        <v>778</v>
      </c>
      <c r="G28">
        <v>6</v>
      </c>
      <c r="H28" t="s">
        <v>681</v>
      </c>
    </row>
    <row r="29" spans="1:8" x14ac:dyDescent="0.25">
      <c r="A29" t="s">
        <v>997</v>
      </c>
      <c r="B29">
        <v>490</v>
      </c>
      <c r="C29" t="s">
        <v>817</v>
      </c>
      <c r="D29" t="s">
        <v>60</v>
      </c>
      <c r="E29" t="s">
        <v>349</v>
      </c>
      <c r="F29" t="s">
        <v>818</v>
      </c>
      <c r="G29">
        <v>6</v>
      </c>
      <c r="H29" t="s">
        <v>613</v>
      </c>
    </row>
    <row r="30" spans="1:8" x14ac:dyDescent="0.25">
      <c r="A30" t="s">
        <v>997</v>
      </c>
      <c r="B30">
        <v>390</v>
      </c>
      <c r="C30" t="s">
        <v>754</v>
      </c>
      <c r="D30" t="s">
        <v>59</v>
      </c>
      <c r="E30" t="s">
        <v>451</v>
      </c>
      <c r="F30" t="s">
        <v>145</v>
      </c>
      <c r="G30">
        <v>6</v>
      </c>
      <c r="H30" t="s">
        <v>607</v>
      </c>
    </row>
    <row r="31" spans="1:8" x14ac:dyDescent="0.25">
      <c r="A31" t="s">
        <v>997</v>
      </c>
      <c r="B31">
        <v>178</v>
      </c>
      <c r="C31" t="s">
        <v>781</v>
      </c>
      <c r="D31" t="s">
        <v>59</v>
      </c>
      <c r="E31" t="s">
        <v>452</v>
      </c>
      <c r="F31" t="s">
        <v>166</v>
      </c>
      <c r="G31">
        <v>6</v>
      </c>
      <c r="H31" t="s">
        <v>692</v>
      </c>
    </row>
    <row r="32" spans="1:8" x14ac:dyDescent="0.25">
      <c r="A32" t="s">
        <v>997</v>
      </c>
      <c r="B32">
        <v>886</v>
      </c>
      <c r="C32" t="s">
        <v>782</v>
      </c>
      <c r="D32" t="s">
        <v>59</v>
      </c>
      <c r="E32" t="s">
        <v>353</v>
      </c>
      <c r="F32" t="s">
        <v>167</v>
      </c>
      <c r="G32">
        <v>6</v>
      </c>
      <c r="H32" t="s">
        <v>607</v>
      </c>
    </row>
    <row r="33" spans="1:8" x14ac:dyDescent="0.25">
      <c r="A33" t="s">
        <v>997</v>
      </c>
      <c r="B33">
        <v>161</v>
      </c>
      <c r="C33" t="s">
        <v>784</v>
      </c>
      <c r="D33" t="s">
        <v>59</v>
      </c>
      <c r="E33" t="s">
        <v>457</v>
      </c>
      <c r="F33" t="s">
        <v>169</v>
      </c>
      <c r="G33">
        <v>6</v>
      </c>
      <c r="H33" t="s">
        <v>621</v>
      </c>
    </row>
    <row r="34" spans="1:8" x14ac:dyDescent="0.25">
      <c r="A34" t="s">
        <v>997</v>
      </c>
      <c r="B34">
        <v>491</v>
      </c>
      <c r="C34" t="s">
        <v>783</v>
      </c>
      <c r="D34" t="s">
        <v>59</v>
      </c>
      <c r="E34" t="s">
        <v>354</v>
      </c>
      <c r="F34" t="s">
        <v>168</v>
      </c>
      <c r="G34">
        <v>6</v>
      </c>
      <c r="H34" t="s">
        <v>687</v>
      </c>
    </row>
    <row r="35" spans="1:8" x14ac:dyDescent="0.25">
      <c r="A35" t="s">
        <v>997</v>
      </c>
      <c r="B35">
        <v>940</v>
      </c>
      <c r="F35" t="s">
        <v>785</v>
      </c>
      <c r="G35">
        <v>6</v>
      </c>
      <c r="H35" t="s">
        <v>607</v>
      </c>
    </row>
    <row r="36" spans="1:8" x14ac:dyDescent="0.25">
      <c r="A36" t="s">
        <v>997</v>
      </c>
      <c r="B36">
        <v>498</v>
      </c>
      <c r="C36" t="s">
        <v>821</v>
      </c>
      <c r="D36" t="s">
        <v>60</v>
      </c>
      <c r="E36" t="s">
        <v>465</v>
      </c>
      <c r="F36" t="s">
        <v>187</v>
      </c>
      <c r="G36">
        <v>6</v>
      </c>
      <c r="H36" t="s">
        <v>613</v>
      </c>
    </row>
    <row r="37" spans="1:8" x14ac:dyDescent="0.25">
      <c r="A37" t="s">
        <v>997</v>
      </c>
      <c r="B37">
        <v>497</v>
      </c>
      <c r="C37" t="s">
        <v>820</v>
      </c>
      <c r="D37" t="s">
        <v>60</v>
      </c>
      <c r="E37" t="s">
        <v>466</v>
      </c>
      <c r="F37" t="s">
        <v>186</v>
      </c>
      <c r="G37">
        <v>6</v>
      </c>
      <c r="H37" t="s">
        <v>613</v>
      </c>
    </row>
    <row r="38" spans="1:8" x14ac:dyDescent="0.25">
      <c r="A38" t="s">
        <v>997</v>
      </c>
      <c r="B38">
        <v>880</v>
      </c>
      <c r="C38" t="s">
        <v>819</v>
      </c>
      <c r="D38" t="s">
        <v>60</v>
      </c>
      <c r="E38" t="s">
        <v>360</v>
      </c>
      <c r="F38" t="s">
        <v>185</v>
      </c>
      <c r="G38">
        <v>6</v>
      </c>
      <c r="H38" t="s">
        <v>655</v>
      </c>
    </row>
    <row r="39" spans="1:8" x14ac:dyDescent="0.25">
      <c r="A39" t="s">
        <v>997</v>
      </c>
      <c r="B39">
        <v>148</v>
      </c>
      <c r="C39" t="s">
        <v>664</v>
      </c>
      <c r="D39" t="s">
        <v>60</v>
      </c>
      <c r="E39" t="s">
        <v>305</v>
      </c>
      <c r="F39" t="s">
        <v>67</v>
      </c>
      <c r="G39">
        <v>6</v>
      </c>
      <c r="H39" t="s">
        <v>614</v>
      </c>
    </row>
    <row r="40" spans="1:8" x14ac:dyDescent="0.25">
      <c r="A40" t="s">
        <v>997</v>
      </c>
      <c r="B40">
        <v>802</v>
      </c>
      <c r="C40" t="s">
        <v>665</v>
      </c>
      <c r="D40" t="s">
        <v>60</v>
      </c>
      <c r="E40" t="s">
        <v>306</v>
      </c>
      <c r="F40" t="s">
        <v>68</v>
      </c>
      <c r="G40">
        <v>6</v>
      </c>
      <c r="H40" t="s">
        <v>614</v>
      </c>
    </row>
    <row r="41" spans="1:8" x14ac:dyDescent="0.25">
      <c r="A41" t="s">
        <v>997</v>
      </c>
      <c r="B41">
        <v>673</v>
      </c>
      <c r="C41" t="s">
        <v>1000</v>
      </c>
      <c r="D41" t="s">
        <v>59</v>
      </c>
      <c r="E41" t="s">
        <v>379</v>
      </c>
      <c r="F41" t="s">
        <v>282</v>
      </c>
      <c r="G41">
        <v>6</v>
      </c>
      <c r="H41" t="s">
        <v>644</v>
      </c>
    </row>
    <row r="42" spans="1:8" x14ac:dyDescent="0.25">
      <c r="A42" t="s">
        <v>997</v>
      </c>
      <c r="B42">
        <v>163</v>
      </c>
      <c r="C42" t="s">
        <v>786</v>
      </c>
      <c r="D42" t="s">
        <v>59</v>
      </c>
      <c r="E42" t="s">
        <v>458</v>
      </c>
      <c r="F42" t="s">
        <v>170</v>
      </c>
      <c r="G42">
        <v>6</v>
      </c>
      <c r="H42" t="s">
        <v>607</v>
      </c>
    </row>
    <row r="43" spans="1:8" x14ac:dyDescent="0.25">
      <c r="A43" t="s">
        <v>997</v>
      </c>
      <c r="B43">
        <v>66</v>
      </c>
      <c r="C43" t="s">
        <v>791</v>
      </c>
      <c r="D43" t="s">
        <v>60</v>
      </c>
      <c r="E43" t="s">
        <v>453</v>
      </c>
      <c r="F43" t="s">
        <v>171</v>
      </c>
      <c r="G43">
        <v>6</v>
      </c>
      <c r="H43" t="s">
        <v>689</v>
      </c>
    </row>
    <row r="44" spans="1:8" x14ac:dyDescent="0.25">
      <c r="A44" t="s">
        <v>997</v>
      </c>
      <c r="B44">
        <v>661</v>
      </c>
      <c r="C44" t="s">
        <v>793</v>
      </c>
      <c r="D44" t="s">
        <v>59</v>
      </c>
      <c r="E44" t="s">
        <v>503</v>
      </c>
      <c r="F44" t="s">
        <v>173</v>
      </c>
      <c r="G44">
        <v>6</v>
      </c>
      <c r="H44" t="s">
        <v>679</v>
      </c>
    </row>
    <row r="45" spans="1:8" x14ac:dyDescent="0.25">
      <c r="A45" t="s">
        <v>997</v>
      </c>
      <c r="B45">
        <v>75</v>
      </c>
      <c r="C45" t="s">
        <v>789</v>
      </c>
      <c r="D45" t="s">
        <v>59</v>
      </c>
      <c r="E45" t="s">
        <v>341</v>
      </c>
      <c r="F45" t="s">
        <v>790</v>
      </c>
      <c r="G45">
        <v>6</v>
      </c>
      <c r="H45" t="s">
        <v>607</v>
      </c>
    </row>
    <row r="46" spans="1:8" x14ac:dyDescent="0.25">
      <c r="A46" t="s">
        <v>997</v>
      </c>
      <c r="B46">
        <v>941</v>
      </c>
      <c r="F46" t="s">
        <v>794</v>
      </c>
      <c r="G46">
        <v>6</v>
      </c>
      <c r="H46" t="s">
        <v>607</v>
      </c>
    </row>
    <row r="47" spans="1:8" x14ac:dyDescent="0.25">
      <c r="A47" t="s">
        <v>997</v>
      </c>
      <c r="B47">
        <v>496</v>
      </c>
      <c r="C47" t="s">
        <v>822</v>
      </c>
      <c r="D47" t="s">
        <v>60</v>
      </c>
      <c r="E47" t="s">
        <v>468</v>
      </c>
      <c r="F47" t="s">
        <v>188</v>
      </c>
      <c r="G47">
        <v>6</v>
      </c>
      <c r="H47" t="s">
        <v>613</v>
      </c>
    </row>
    <row r="48" spans="1:8" x14ac:dyDescent="0.25">
      <c r="A48" t="s">
        <v>997</v>
      </c>
      <c r="B48">
        <v>891</v>
      </c>
      <c r="C48" t="s">
        <v>796</v>
      </c>
      <c r="D48" t="s">
        <v>59</v>
      </c>
      <c r="E48" t="s">
        <v>356</v>
      </c>
      <c r="F48" t="s">
        <v>175</v>
      </c>
      <c r="G48">
        <v>6</v>
      </c>
      <c r="H48" t="s">
        <v>607</v>
      </c>
    </row>
    <row r="49" spans="1:8" x14ac:dyDescent="0.25">
      <c r="A49" t="s">
        <v>997</v>
      </c>
      <c r="B49">
        <v>877</v>
      </c>
      <c r="C49" t="s">
        <v>823</v>
      </c>
      <c r="D49" t="s">
        <v>60</v>
      </c>
      <c r="E49" t="s">
        <v>504</v>
      </c>
      <c r="F49" t="s">
        <v>824</v>
      </c>
      <c r="G49">
        <v>6</v>
      </c>
      <c r="H49" t="s">
        <v>615</v>
      </c>
    </row>
    <row r="50" spans="1:8" x14ac:dyDescent="0.25">
      <c r="A50" t="s">
        <v>1001</v>
      </c>
      <c r="B50">
        <v>835</v>
      </c>
      <c r="C50" t="s">
        <v>1002</v>
      </c>
      <c r="D50" t="s">
        <v>60</v>
      </c>
      <c r="E50" t="s">
        <v>505</v>
      </c>
      <c r="F50" t="s">
        <v>284</v>
      </c>
      <c r="G50">
        <v>6</v>
      </c>
      <c r="H50" t="s">
        <v>644</v>
      </c>
    </row>
    <row r="51" spans="1:8" x14ac:dyDescent="0.25">
      <c r="A51" t="s">
        <v>1001</v>
      </c>
      <c r="B51">
        <v>836</v>
      </c>
      <c r="C51" t="s">
        <v>1003</v>
      </c>
      <c r="D51" t="s">
        <v>60</v>
      </c>
      <c r="E51" t="s">
        <v>506</v>
      </c>
      <c r="F51" t="s">
        <v>285</v>
      </c>
      <c r="G51">
        <v>6</v>
      </c>
      <c r="H51" t="s">
        <v>611</v>
      </c>
    </row>
    <row r="52" spans="1:8" x14ac:dyDescent="0.25">
      <c r="A52" t="s">
        <v>1001</v>
      </c>
      <c r="B52">
        <v>837</v>
      </c>
      <c r="C52" t="s">
        <v>1004</v>
      </c>
      <c r="D52" t="s">
        <v>60</v>
      </c>
      <c r="E52" t="s">
        <v>507</v>
      </c>
      <c r="F52" t="s">
        <v>286</v>
      </c>
      <c r="G52">
        <v>6</v>
      </c>
      <c r="H52" t="s">
        <v>611</v>
      </c>
    </row>
    <row r="53" spans="1:8" x14ac:dyDescent="0.25">
      <c r="A53" t="s">
        <v>830</v>
      </c>
      <c r="B53">
        <v>796</v>
      </c>
      <c r="C53" t="s">
        <v>733</v>
      </c>
      <c r="D53" t="s">
        <v>60</v>
      </c>
      <c r="E53" t="s">
        <v>361</v>
      </c>
      <c r="F53" t="s">
        <v>734</v>
      </c>
      <c r="G53">
        <v>6</v>
      </c>
      <c r="H53" t="s">
        <v>655</v>
      </c>
    </row>
    <row r="54" spans="1:8" x14ac:dyDescent="0.25">
      <c r="A54" t="s">
        <v>830</v>
      </c>
      <c r="B54">
        <v>524</v>
      </c>
      <c r="F54" t="s">
        <v>193</v>
      </c>
      <c r="G54">
        <v>6</v>
      </c>
      <c r="H54" t="s">
        <v>614</v>
      </c>
    </row>
    <row r="55" spans="1:8" x14ac:dyDescent="0.25">
      <c r="A55" t="s">
        <v>830</v>
      </c>
      <c r="B55">
        <v>517</v>
      </c>
      <c r="C55" t="s">
        <v>739</v>
      </c>
      <c r="D55" t="s">
        <v>60</v>
      </c>
      <c r="E55" t="s">
        <v>331</v>
      </c>
      <c r="F55" t="s">
        <v>49</v>
      </c>
      <c r="G55">
        <v>6</v>
      </c>
      <c r="H55" t="s">
        <v>612</v>
      </c>
    </row>
    <row r="56" spans="1:8" x14ac:dyDescent="0.25">
      <c r="A56" t="s">
        <v>830</v>
      </c>
      <c r="B56">
        <v>642</v>
      </c>
      <c r="F56" t="s">
        <v>199</v>
      </c>
      <c r="G56">
        <v>6</v>
      </c>
      <c r="H56" t="s">
        <v>607</v>
      </c>
    </row>
    <row r="57" spans="1:8" x14ac:dyDescent="0.25">
      <c r="A57" t="s">
        <v>830</v>
      </c>
      <c r="B57">
        <v>598</v>
      </c>
      <c r="C57" t="s">
        <v>836</v>
      </c>
      <c r="D57" t="s">
        <v>59</v>
      </c>
      <c r="E57" t="s">
        <v>309</v>
      </c>
      <c r="F57" t="s">
        <v>200</v>
      </c>
      <c r="G57">
        <v>6</v>
      </c>
      <c r="H57" t="s">
        <v>679</v>
      </c>
    </row>
    <row r="58" spans="1:8" x14ac:dyDescent="0.25">
      <c r="A58" t="s">
        <v>830</v>
      </c>
      <c r="B58">
        <v>597</v>
      </c>
      <c r="F58" t="s">
        <v>201</v>
      </c>
      <c r="G58">
        <v>6</v>
      </c>
      <c r="H58" t="s">
        <v>689</v>
      </c>
    </row>
    <row r="59" spans="1:8" x14ac:dyDescent="0.25">
      <c r="A59" t="s">
        <v>830</v>
      </c>
      <c r="B59">
        <v>292</v>
      </c>
      <c r="F59" t="s">
        <v>48</v>
      </c>
      <c r="G59">
        <v>6</v>
      </c>
      <c r="H59" t="s">
        <v>613</v>
      </c>
    </row>
    <row r="60" spans="1:8" x14ac:dyDescent="0.25">
      <c r="A60" t="s">
        <v>830</v>
      </c>
      <c r="B60">
        <v>518</v>
      </c>
      <c r="F60" t="s">
        <v>133</v>
      </c>
      <c r="G60">
        <v>6</v>
      </c>
      <c r="H60" t="s">
        <v>612</v>
      </c>
    </row>
    <row r="61" spans="1:8" x14ac:dyDescent="0.25">
      <c r="A61" t="s">
        <v>830</v>
      </c>
      <c r="B61">
        <v>713</v>
      </c>
      <c r="F61" t="s">
        <v>742</v>
      </c>
      <c r="G61">
        <v>6</v>
      </c>
      <c r="H61" t="s">
        <v>611</v>
      </c>
    </row>
    <row r="62" spans="1:8" x14ac:dyDescent="0.25">
      <c r="A62" t="s">
        <v>830</v>
      </c>
      <c r="B62">
        <v>301</v>
      </c>
      <c r="F62" t="s">
        <v>71</v>
      </c>
      <c r="G62">
        <v>6</v>
      </c>
      <c r="H62" t="s">
        <v>611</v>
      </c>
    </row>
    <row r="63" spans="1:8" x14ac:dyDescent="0.25">
      <c r="A63" t="s">
        <v>830</v>
      </c>
      <c r="B63">
        <v>660</v>
      </c>
      <c r="F63" t="s">
        <v>202</v>
      </c>
      <c r="G63">
        <v>6</v>
      </c>
      <c r="H63" t="s">
        <v>611</v>
      </c>
    </row>
    <row r="64" spans="1:8" x14ac:dyDescent="0.25">
      <c r="A64" t="s">
        <v>830</v>
      </c>
      <c r="B64">
        <v>595</v>
      </c>
      <c r="C64" t="s">
        <v>837</v>
      </c>
      <c r="D64" t="s">
        <v>59</v>
      </c>
      <c r="E64" t="s">
        <v>471</v>
      </c>
      <c r="F64" t="s">
        <v>203</v>
      </c>
      <c r="G64">
        <v>6</v>
      </c>
      <c r="H64" t="s">
        <v>619</v>
      </c>
    </row>
    <row r="65" spans="1:8" x14ac:dyDescent="0.25">
      <c r="A65" t="s">
        <v>830</v>
      </c>
      <c r="B65">
        <v>896</v>
      </c>
      <c r="C65" t="s">
        <v>992</v>
      </c>
      <c r="D65" t="s">
        <v>59</v>
      </c>
      <c r="E65" t="s">
        <v>508</v>
      </c>
      <c r="F65" t="s">
        <v>238</v>
      </c>
      <c r="G65">
        <v>6</v>
      </c>
      <c r="H65" t="s">
        <v>615</v>
      </c>
    </row>
    <row r="66" spans="1:8" x14ac:dyDescent="0.25">
      <c r="A66" t="s">
        <v>830</v>
      </c>
      <c r="B66">
        <v>675</v>
      </c>
      <c r="F66" t="s">
        <v>239</v>
      </c>
      <c r="G66">
        <v>6</v>
      </c>
      <c r="H66" t="s">
        <v>644</v>
      </c>
    </row>
    <row r="67" spans="1:8" x14ac:dyDescent="0.25">
      <c r="A67" t="s">
        <v>830</v>
      </c>
      <c r="B67">
        <v>672</v>
      </c>
      <c r="C67" t="s">
        <v>993</v>
      </c>
      <c r="D67" t="s">
        <v>60</v>
      </c>
      <c r="E67" t="s">
        <v>370</v>
      </c>
      <c r="F67" t="s">
        <v>240</v>
      </c>
      <c r="G67">
        <v>6</v>
      </c>
      <c r="H67" t="s">
        <v>644</v>
      </c>
    </row>
    <row r="68" spans="1:8" x14ac:dyDescent="0.25">
      <c r="A68" t="s">
        <v>840</v>
      </c>
      <c r="B68">
        <v>677</v>
      </c>
      <c r="C68" t="s">
        <v>915</v>
      </c>
      <c r="D68" t="s">
        <v>60</v>
      </c>
      <c r="E68" t="s">
        <v>472</v>
      </c>
      <c r="F68" t="s">
        <v>206</v>
      </c>
      <c r="G68">
        <v>6</v>
      </c>
      <c r="H68" t="s">
        <v>611</v>
      </c>
    </row>
    <row r="69" spans="1:8" x14ac:dyDescent="0.25">
      <c r="A69" t="s">
        <v>842</v>
      </c>
      <c r="B69">
        <v>207</v>
      </c>
      <c r="C69" t="s">
        <v>1005</v>
      </c>
      <c r="D69" t="s">
        <v>499</v>
      </c>
      <c r="E69" t="s">
        <v>474</v>
      </c>
      <c r="F69" t="s">
        <v>287</v>
      </c>
      <c r="G69">
        <v>30</v>
      </c>
      <c r="H69" t="s">
        <v>611</v>
      </c>
    </row>
  </sheetData>
  <sheetProtection algorithmName="SHA-512" hashValue="EN/rSH/tssY/U/jH2vXdbdH4AzuYSp6R7WsJjmxo4cGrFdLrfWeQQjt9ZzNtHc8ihYz66yWdea9B+RzFDq+qEg==" saltValue="O18SZg3sQiVamVJZxgRXyw==" spinCount="100000" sheet="1" objects="1" scenarios="1"/>
  <phoneticPr fontId="21" type="noConversion"/>
  <pageMargins left="0.7" right="0.7" top="0.78740157499999996" bottom="0.78740157499999996" header="0.3" footer="0.3"/>
  <pageSetup paperSize="9" orientation="portrait"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H58"/>
  <sheetViews>
    <sheetView workbookViewId="0">
      <selection sqref="A1:F56"/>
    </sheetView>
  </sheetViews>
  <sheetFormatPr baseColWidth="10" defaultRowHeight="15.75" x14ac:dyDescent="0.25"/>
  <cols>
    <col min="1" max="1" width="58.375" bestFit="1" customWidth="1"/>
    <col min="2" max="2" width="10.5" bestFit="1" customWidth="1"/>
    <col min="3" max="3" width="12.625" bestFit="1" customWidth="1"/>
    <col min="4" max="4" width="6.5" bestFit="1" customWidth="1"/>
    <col min="5" max="5" width="9.5" bestFit="1" customWidth="1"/>
    <col min="6" max="6" width="80.625" bestFit="1" customWidth="1"/>
    <col min="7" max="7" width="8.625" bestFit="1" customWidth="1"/>
    <col min="8" max="8" width="15.375"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901</v>
      </c>
      <c r="B2">
        <v>332</v>
      </c>
      <c r="C2" t="s">
        <v>870</v>
      </c>
      <c r="D2" t="s">
        <v>60</v>
      </c>
      <c r="E2" t="s">
        <v>371</v>
      </c>
      <c r="F2" t="s">
        <v>242</v>
      </c>
      <c r="G2">
        <v>6</v>
      </c>
      <c r="H2" t="s">
        <v>647</v>
      </c>
    </row>
    <row r="3" spans="1:8" x14ac:dyDescent="0.25">
      <c r="A3" t="s">
        <v>901</v>
      </c>
      <c r="B3">
        <v>724</v>
      </c>
      <c r="C3" t="s">
        <v>772</v>
      </c>
      <c r="D3" t="s">
        <v>59</v>
      </c>
      <c r="E3" t="s">
        <v>349</v>
      </c>
      <c r="F3" t="s">
        <v>159</v>
      </c>
      <c r="G3">
        <v>6</v>
      </c>
      <c r="H3" t="s">
        <v>682</v>
      </c>
    </row>
    <row r="4" spans="1:8" x14ac:dyDescent="0.25">
      <c r="A4" t="s">
        <v>901</v>
      </c>
      <c r="B4">
        <v>722</v>
      </c>
      <c r="C4" t="s">
        <v>773</v>
      </c>
      <c r="D4" t="s">
        <v>59</v>
      </c>
      <c r="E4" t="s">
        <v>350</v>
      </c>
      <c r="F4" t="s">
        <v>160</v>
      </c>
      <c r="G4">
        <v>6</v>
      </c>
      <c r="H4" t="s">
        <v>682</v>
      </c>
    </row>
    <row r="5" spans="1:8" x14ac:dyDescent="0.25">
      <c r="A5" t="s">
        <v>901</v>
      </c>
      <c r="B5">
        <v>390</v>
      </c>
      <c r="C5" t="s">
        <v>754</v>
      </c>
      <c r="D5" t="s">
        <v>59</v>
      </c>
      <c r="E5" t="s">
        <v>451</v>
      </c>
      <c r="F5" t="s">
        <v>145</v>
      </c>
      <c r="G5">
        <v>6</v>
      </c>
      <c r="H5" t="s">
        <v>607</v>
      </c>
    </row>
    <row r="6" spans="1:8" x14ac:dyDescent="0.25">
      <c r="A6" t="s">
        <v>901</v>
      </c>
      <c r="B6">
        <v>178</v>
      </c>
      <c r="C6" t="s">
        <v>781</v>
      </c>
      <c r="D6" t="s">
        <v>59</v>
      </c>
      <c r="E6" t="s">
        <v>452</v>
      </c>
      <c r="F6" t="s">
        <v>166</v>
      </c>
      <c r="G6">
        <v>6</v>
      </c>
      <c r="H6" t="s">
        <v>692</v>
      </c>
    </row>
    <row r="7" spans="1:8" x14ac:dyDescent="0.25">
      <c r="A7" t="s">
        <v>901</v>
      </c>
      <c r="B7">
        <v>66</v>
      </c>
      <c r="C7" t="s">
        <v>791</v>
      </c>
      <c r="D7" t="s">
        <v>60</v>
      </c>
      <c r="E7" t="s">
        <v>453</v>
      </c>
      <c r="F7" t="s">
        <v>171</v>
      </c>
      <c r="G7">
        <v>6</v>
      </c>
      <c r="H7" t="s">
        <v>689</v>
      </c>
    </row>
    <row r="8" spans="1:8" x14ac:dyDescent="0.25">
      <c r="A8" t="s">
        <v>901</v>
      </c>
      <c r="B8">
        <v>521</v>
      </c>
      <c r="C8" t="s">
        <v>792</v>
      </c>
      <c r="D8" t="s">
        <v>60</v>
      </c>
      <c r="E8" t="s">
        <v>355</v>
      </c>
      <c r="F8" t="s">
        <v>172</v>
      </c>
      <c r="G8">
        <v>6</v>
      </c>
      <c r="H8" t="s">
        <v>689</v>
      </c>
    </row>
    <row r="9" spans="1:8" x14ac:dyDescent="0.25">
      <c r="A9" t="s">
        <v>902</v>
      </c>
      <c r="B9">
        <v>890</v>
      </c>
      <c r="C9" t="s">
        <v>758</v>
      </c>
      <c r="D9" t="s">
        <v>59</v>
      </c>
      <c r="E9" t="s">
        <v>344</v>
      </c>
      <c r="F9" t="s">
        <v>150</v>
      </c>
      <c r="G9">
        <v>6</v>
      </c>
      <c r="H9" t="s">
        <v>692</v>
      </c>
    </row>
    <row r="10" spans="1:8" x14ac:dyDescent="0.25">
      <c r="A10" t="s">
        <v>902</v>
      </c>
      <c r="B10">
        <v>939</v>
      </c>
      <c r="F10" t="s">
        <v>760</v>
      </c>
      <c r="G10">
        <v>6</v>
      </c>
      <c r="H10" t="s">
        <v>607</v>
      </c>
    </row>
    <row r="11" spans="1:8" x14ac:dyDescent="0.25">
      <c r="A11" t="s">
        <v>902</v>
      </c>
      <c r="B11">
        <v>473</v>
      </c>
      <c r="C11" t="s">
        <v>761</v>
      </c>
      <c r="D11" t="s">
        <v>59</v>
      </c>
      <c r="E11" t="s">
        <v>345</v>
      </c>
      <c r="F11" t="s">
        <v>551</v>
      </c>
      <c r="G11">
        <v>6</v>
      </c>
      <c r="H11" t="s">
        <v>682</v>
      </c>
    </row>
    <row r="12" spans="1:8" x14ac:dyDescent="0.25">
      <c r="A12" t="s">
        <v>902</v>
      </c>
      <c r="B12">
        <v>911</v>
      </c>
      <c r="F12" t="s">
        <v>151</v>
      </c>
      <c r="G12">
        <v>6</v>
      </c>
      <c r="H12" t="s">
        <v>682</v>
      </c>
    </row>
    <row r="13" spans="1:8" x14ac:dyDescent="0.25">
      <c r="A13" t="s">
        <v>902</v>
      </c>
      <c r="B13">
        <v>910</v>
      </c>
      <c r="F13" t="s">
        <v>152</v>
      </c>
      <c r="G13">
        <v>6</v>
      </c>
      <c r="H13" t="s">
        <v>682</v>
      </c>
    </row>
    <row r="14" spans="1:8" x14ac:dyDescent="0.25">
      <c r="A14" t="s">
        <v>902</v>
      </c>
      <c r="B14">
        <v>785</v>
      </c>
      <c r="C14" t="s">
        <v>764</v>
      </c>
      <c r="D14" t="s">
        <v>60</v>
      </c>
      <c r="E14" t="s">
        <v>348</v>
      </c>
      <c r="F14" t="s">
        <v>155</v>
      </c>
      <c r="G14">
        <v>6</v>
      </c>
      <c r="H14" t="s">
        <v>634</v>
      </c>
    </row>
    <row r="15" spans="1:8" x14ac:dyDescent="0.25">
      <c r="A15" t="s">
        <v>902</v>
      </c>
      <c r="B15">
        <v>508</v>
      </c>
      <c r="C15" t="s">
        <v>765</v>
      </c>
      <c r="D15" t="s">
        <v>60</v>
      </c>
      <c r="E15" t="s">
        <v>454</v>
      </c>
      <c r="F15" t="s">
        <v>156</v>
      </c>
      <c r="G15">
        <v>6</v>
      </c>
      <c r="H15" t="s">
        <v>634</v>
      </c>
    </row>
    <row r="16" spans="1:8" x14ac:dyDescent="0.25">
      <c r="A16" t="s">
        <v>902</v>
      </c>
      <c r="B16">
        <v>174</v>
      </c>
      <c r="C16" t="s">
        <v>753</v>
      </c>
      <c r="D16" t="s">
        <v>59</v>
      </c>
      <c r="E16" t="s">
        <v>455</v>
      </c>
      <c r="F16" t="s">
        <v>148</v>
      </c>
      <c r="G16">
        <v>6</v>
      </c>
      <c r="H16" t="s">
        <v>621</v>
      </c>
    </row>
    <row r="17" spans="1:8" x14ac:dyDescent="0.25">
      <c r="A17" t="s">
        <v>902</v>
      </c>
      <c r="B17">
        <v>723</v>
      </c>
      <c r="F17" t="s">
        <v>158</v>
      </c>
      <c r="G17">
        <v>6</v>
      </c>
      <c r="H17" t="s">
        <v>682</v>
      </c>
    </row>
    <row r="18" spans="1:8" x14ac:dyDescent="0.25">
      <c r="A18" t="s">
        <v>902</v>
      </c>
      <c r="B18">
        <v>480</v>
      </c>
      <c r="C18" t="s">
        <v>774</v>
      </c>
      <c r="D18" t="s">
        <v>59</v>
      </c>
      <c r="E18" t="s">
        <v>456</v>
      </c>
      <c r="F18" t="s">
        <v>161</v>
      </c>
      <c r="G18">
        <v>6</v>
      </c>
      <c r="H18" t="s">
        <v>682</v>
      </c>
    </row>
    <row r="19" spans="1:8" x14ac:dyDescent="0.25">
      <c r="A19" t="s">
        <v>902</v>
      </c>
      <c r="B19">
        <v>779</v>
      </c>
      <c r="C19" t="s">
        <v>777</v>
      </c>
      <c r="D19" t="s">
        <v>60</v>
      </c>
      <c r="E19" t="s">
        <v>351</v>
      </c>
      <c r="F19" t="s">
        <v>778</v>
      </c>
      <c r="G19">
        <v>6</v>
      </c>
      <c r="H19" t="s">
        <v>681</v>
      </c>
    </row>
    <row r="20" spans="1:8" x14ac:dyDescent="0.25">
      <c r="A20" t="s">
        <v>902</v>
      </c>
      <c r="B20">
        <v>966</v>
      </c>
      <c r="F20" t="s">
        <v>780</v>
      </c>
      <c r="G20">
        <v>6</v>
      </c>
      <c r="H20" t="s">
        <v>692</v>
      </c>
    </row>
    <row r="21" spans="1:8" x14ac:dyDescent="0.25">
      <c r="A21" t="s">
        <v>902</v>
      </c>
      <c r="B21">
        <v>161</v>
      </c>
      <c r="C21" t="s">
        <v>784</v>
      </c>
      <c r="D21" t="s">
        <v>59</v>
      </c>
      <c r="E21" t="s">
        <v>457</v>
      </c>
      <c r="F21" t="s">
        <v>169</v>
      </c>
      <c r="G21">
        <v>6</v>
      </c>
      <c r="H21" t="s">
        <v>621</v>
      </c>
    </row>
    <row r="22" spans="1:8" x14ac:dyDescent="0.25">
      <c r="A22" t="s">
        <v>902</v>
      </c>
      <c r="B22">
        <v>940</v>
      </c>
      <c r="F22" t="s">
        <v>785</v>
      </c>
      <c r="G22">
        <v>6</v>
      </c>
      <c r="H22" t="s">
        <v>607</v>
      </c>
    </row>
    <row r="23" spans="1:8" x14ac:dyDescent="0.25">
      <c r="A23" t="s">
        <v>902</v>
      </c>
      <c r="B23">
        <v>163</v>
      </c>
      <c r="C23" t="s">
        <v>786</v>
      </c>
      <c r="D23" t="s">
        <v>59</v>
      </c>
      <c r="E23" t="s">
        <v>458</v>
      </c>
      <c r="F23" t="s">
        <v>170</v>
      </c>
      <c r="G23">
        <v>6</v>
      </c>
      <c r="H23" t="s">
        <v>607</v>
      </c>
    </row>
    <row r="24" spans="1:8" x14ac:dyDescent="0.25">
      <c r="A24" t="s">
        <v>902</v>
      </c>
      <c r="B24">
        <v>75</v>
      </c>
      <c r="C24" t="s">
        <v>789</v>
      </c>
      <c r="D24" t="s">
        <v>59</v>
      </c>
      <c r="E24" t="s">
        <v>341</v>
      </c>
      <c r="F24" t="s">
        <v>790</v>
      </c>
      <c r="G24">
        <v>6</v>
      </c>
      <c r="H24" t="s">
        <v>607</v>
      </c>
    </row>
    <row r="25" spans="1:8" x14ac:dyDescent="0.25">
      <c r="A25" t="s">
        <v>902</v>
      </c>
      <c r="B25">
        <v>941</v>
      </c>
      <c r="F25" t="s">
        <v>794</v>
      </c>
      <c r="G25">
        <v>6</v>
      </c>
      <c r="H25" t="s">
        <v>607</v>
      </c>
    </row>
    <row r="26" spans="1:8" x14ac:dyDescent="0.25">
      <c r="A26" t="s">
        <v>902</v>
      </c>
      <c r="B26">
        <v>509</v>
      </c>
      <c r="C26" t="s">
        <v>795</v>
      </c>
      <c r="D26" t="s">
        <v>59</v>
      </c>
      <c r="E26" t="s">
        <v>459</v>
      </c>
      <c r="F26" t="s">
        <v>174</v>
      </c>
      <c r="G26">
        <v>6</v>
      </c>
      <c r="H26" t="s">
        <v>634</v>
      </c>
    </row>
    <row r="27" spans="1:8" x14ac:dyDescent="0.25">
      <c r="A27" t="s">
        <v>902</v>
      </c>
      <c r="B27">
        <v>389</v>
      </c>
      <c r="C27" t="s">
        <v>755</v>
      </c>
      <c r="D27" t="s">
        <v>59</v>
      </c>
      <c r="E27" t="s">
        <v>342</v>
      </c>
      <c r="F27" t="s">
        <v>146</v>
      </c>
      <c r="G27">
        <v>6</v>
      </c>
      <c r="H27" t="s">
        <v>607</v>
      </c>
    </row>
    <row r="28" spans="1:8" x14ac:dyDescent="0.25">
      <c r="A28" t="s">
        <v>903</v>
      </c>
      <c r="B28">
        <v>838</v>
      </c>
      <c r="C28" t="s">
        <v>904</v>
      </c>
      <c r="D28" t="s">
        <v>59</v>
      </c>
      <c r="E28" t="s">
        <v>460</v>
      </c>
      <c r="F28" t="s">
        <v>272</v>
      </c>
      <c r="G28">
        <v>6</v>
      </c>
      <c r="H28" t="s">
        <v>682</v>
      </c>
    </row>
    <row r="29" spans="1:8" x14ac:dyDescent="0.25">
      <c r="A29" t="s">
        <v>903</v>
      </c>
      <c r="B29">
        <v>839</v>
      </c>
      <c r="C29" t="s">
        <v>905</v>
      </c>
      <c r="D29" t="s">
        <v>60</v>
      </c>
      <c r="E29" t="s">
        <v>461</v>
      </c>
      <c r="F29" t="s">
        <v>273</v>
      </c>
      <c r="G29">
        <v>6</v>
      </c>
      <c r="H29" t="s">
        <v>682</v>
      </c>
    </row>
    <row r="30" spans="1:8" x14ac:dyDescent="0.25">
      <c r="A30" t="s">
        <v>903</v>
      </c>
      <c r="B30">
        <v>840</v>
      </c>
      <c r="C30" t="s">
        <v>906</v>
      </c>
      <c r="D30" t="s">
        <v>60</v>
      </c>
      <c r="E30" t="s">
        <v>462</v>
      </c>
      <c r="F30" t="s">
        <v>274</v>
      </c>
      <c r="G30">
        <v>6</v>
      </c>
      <c r="H30" t="s">
        <v>682</v>
      </c>
    </row>
    <row r="31" spans="1:8" x14ac:dyDescent="0.25">
      <c r="A31" t="s">
        <v>907</v>
      </c>
      <c r="B31">
        <v>906</v>
      </c>
      <c r="C31" t="s">
        <v>807</v>
      </c>
      <c r="D31" t="s">
        <v>59</v>
      </c>
      <c r="E31" t="s">
        <v>463</v>
      </c>
      <c r="F31" t="s">
        <v>181</v>
      </c>
      <c r="G31">
        <v>6</v>
      </c>
      <c r="H31" t="s">
        <v>655</v>
      </c>
    </row>
    <row r="32" spans="1:8" x14ac:dyDescent="0.25">
      <c r="A32" t="s">
        <v>907</v>
      </c>
      <c r="B32">
        <v>292</v>
      </c>
      <c r="F32" t="s">
        <v>48</v>
      </c>
      <c r="G32">
        <v>6</v>
      </c>
      <c r="H32" t="s">
        <v>613</v>
      </c>
    </row>
    <row r="33" spans="1:8" x14ac:dyDescent="0.25">
      <c r="A33" t="s">
        <v>907</v>
      </c>
      <c r="B33">
        <v>495</v>
      </c>
      <c r="C33" t="s">
        <v>814</v>
      </c>
      <c r="D33" t="s">
        <v>60</v>
      </c>
      <c r="E33" t="s">
        <v>340</v>
      </c>
      <c r="F33" t="s">
        <v>143</v>
      </c>
      <c r="G33">
        <v>6</v>
      </c>
      <c r="H33" t="s">
        <v>612</v>
      </c>
    </row>
    <row r="34" spans="1:8" x14ac:dyDescent="0.25">
      <c r="A34" t="s">
        <v>907</v>
      </c>
      <c r="B34">
        <v>494</v>
      </c>
      <c r="C34" t="s">
        <v>815</v>
      </c>
      <c r="D34" t="s">
        <v>60</v>
      </c>
      <c r="E34" t="s">
        <v>464</v>
      </c>
      <c r="F34" t="s">
        <v>144</v>
      </c>
      <c r="G34">
        <v>6</v>
      </c>
      <c r="H34" t="s">
        <v>612</v>
      </c>
    </row>
    <row r="35" spans="1:8" x14ac:dyDescent="0.25">
      <c r="A35" t="s">
        <v>907</v>
      </c>
      <c r="B35">
        <v>512</v>
      </c>
      <c r="C35" t="s">
        <v>816</v>
      </c>
      <c r="D35" t="s">
        <v>60</v>
      </c>
      <c r="E35" t="s">
        <v>359</v>
      </c>
      <c r="F35" t="s">
        <v>184</v>
      </c>
      <c r="G35">
        <v>6</v>
      </c>
      <c r="H35" t="s">
        <v>614</v>
      </c>
    </row>
    <row r="36" spans="1:8" x14ac:dyDescent="0.25">
      <c r="A36" t="s">
        <v>907</v>
      </c>
      <c r="B36">
        <v>490</v>
      </c>
      <c r="C36" t="s">
        <v>817</v>
      </c>
      <c r="D36" t="s">
        <v>60</v>
      </c>
      <c r="E36" t="s">
        <v>349</v>
      </c>
      <c r="F36" t="s">
        <v>818</v>
      </c>
      <c r="G36">
        <v>6</v>
      </c>
      <c r="H36" t="s">
        <v>613</v>
      </c>
    </row>
    <row r="37" spans="1:8" x14ac:dyDescent="0.25">
      <c r="A37" t="s">
        <v>907</v>
      </c>
      <c r="B37">
        <v>498</v>
      </c>
      <c r="C37" t="s">
        <v>821</v>
      </c>
      <c r="D37" t="s">
        <v>60</v>
      </c>
      <c r="E37" t="s">
        <v>465</v>
      </c>
      <c r="F37" t="s">
        <v>187</v>
      </c>
      <c r="G37">
        <v>6</v>
      </c>
      <c r="H37" t="s">
        <v>613</v>
      </c>
    </row>
    <row r="38" spans="1:8" x14ac:dyDescent="0.25">
      <c r="A38" t="s">
        <v>907</v>
      </c>
      <c r="B38">
        <v>497</v>
      </c>
      <c r="C38" t="s">
        <v>820</v>
      </c>
      <c r="D38" t="s">
        <v>60</v>
      </c>
      <c r="E38" t="s">
        <v>466</v>
      </c>
      <c r="F38" t="s">
        <v>186</v>
      </c>
      <c r="G38">
        <v>6</v>
      </c>
      <c r="H38" t="s">
        <v>613</v>
      </c>
    </row>
    <row r="39" spans="1:8" x14ac:dyDescent="0.25">
      <c r="A39" t="s">
        <v>907</v>
      </c>
      <c r="B39">
        <v>880</v>
      </c>
      <c r="C39" t="s">
        <v>819</v>
      </c>
      <c r="D39" t="s">
        <v>60</v>
      </c>
      <c r="E39" t="s">
        <v>360</v>
      </c>
      <c r="F39" t="s">
        <v>185</v>
      </c>
      <c r="G39">
        <v>6</v>
      </c>
      <c r="H39" t="s">
        <v>655</v>
      </c>
    </row>
    <row r="40" spans="1:8" x14ac:dyDescent="0.25">
      <c r="A40" t="s">
        <v>907</v>
      </c>
      <c r="B40">
        <v>757</v>
      </c>
      <c r="C40" t="s">
        <v>662</v>
      </c>
      <c r="D40" t="s">
        <v>60</v>
      </c>
      <c r="E40" t="s">
        <v>467</v>
      </c>
      <c r="F40" t="s">
        <v>65</v>
      </c>
      <c r="G40">
        <v>6</v>
      </c>
      <c r="H40" t="s">
        <v>614</v>
      </c>
    </row>
    <row r="41" spans="1:8" x14ac:dyDescent="0.25">
      <c r="A41" t="s">
        <v>907</v>
      </c>
      <c r="B41">
        <v>148</v>
      </c>
      <c r="C41" t="s">
        <v>664</v>
      </c>
      <c r="D41" t="s">
        <v>60</v>
      </c>
      <c r="E41" t="s">
        <v>305</v>
      </c>
      <c r="F41" t="s">
        <v>67</v>
      </c>
      <c r="G41">
        <v>6</v>
      </c>
      <c r="H41" t="s">
        <v>614</v>
      </c>
    </row>
    <row r="42" spans="1:8" x14ac:dyDescent="0.25">
      <c r="A42" t="s">
        <v>907</v>
      </c>
      <c r="B42">
        <v>802</v>
      </c>
      <c r="C42" t="s">
        <v>665</v>
      </c>
      <c r="D42" t="s">
        <v>60</v>
      </c>
      <c r="E42" t="s">
        <v>306</v>
      </c>
      <c r="F42" t="s">
        <v>68</v>
      </c>
      <c r="G42">
        <v>6</v>
      </c>
      <c r="H42" t="s">
        <v>614</v>
      </c>
    </row>
    <row r="43" spans="1:8" x14ac:dyDescent="0.25">
      <c r="A43" t="s">
        <v>907</v>
      </c>
      <c r="B43">
        <v>496</v>
      </c>
      <c r="C43" t="s">
        <v>822</v>
      </c>
      <c r="D43" t="s">
        <v>60</v>
      </c>
      <c r="E43" t="s">
        <v>468</v>
      </c>
      <c r="F43" t="s">
        <v>188</v>
      </c>
      <c r="G43">
        <v>6</v>
      </c>
      <c r="H43" t="s">
        <v>613</v>
      </c>
    </row>
    <row r="44" spans="1:8" x14ac:dyDescent="0.25">
      <c r="A44" t="s">
        <v>908</v>
      </c>
      <c r="B44">
        <v>841</v>
      </c>
      <c r="C44" t="s">
        <v>909</v>
      </c>
      <c r="D44" t="s">
        <v>60</v>
      </c>
      <c r="E44" t="s">
        <v>469</v>
      </c>
      <c r="F44" t="s">
        <v>275</v>
      </c>
      <c r="G44">
        <v>6</v>
      </c>
      <c r="H44" t="s">
        <v>682</v>
      </c>
    </row>
    <row r="45" spans="1:8" x14ac:dyDescent="0.25">
      <c r="A45" t="s">
        <v>908</v>
      </c>
      <c r="B45">
        <v>844</v>
      </c>
      <c r="C45" t="s">
        <v>905</v>
      </c>
      <c r="D45" t="s">
        <v>60</v>
      </c>
      <c r="E45" t="s">
        <v>461</v>
      </c>
      <c r="F45" t="s">
        <v>276</v>
      </c>
      <c r="G45">
        <v>6</v>
      </c>
      <c r="H45" t="s">
        <v>682</v>
      </c>
    </row>
    <row r="46" spans="1:8" x14ac:dyDescent="0.25">
      <c r="A46" t="s">
        <v>908</v>
      </c>
      <c r="B46">
        <v>845</v>
      </c>
      <c r="C46" t="s">
        <v>906</v>
      </c>
      <c r="D46" t="s">
        <v>60</v>
      </c>
      <c r="E46" t="s">
        <v>462</v>
      </c>
      <c r="F46" t="s">
        <v>277</v>
      </c>
      <c r="G46">
        <v>6</v>
      </c>
      <c r="H46" t="s">
        <v>682</v>
      </c>
    </row>
    <row r="47" spans="1:8" x14ac:dyDescent="0.25">
      <c r="A47" t="s">
        <v>910</v>
      </c>
      <c r="B47">
        <v>627</v>
      </c>
      <c r="F47" t="s">
        <v>142</v>
      </c>
      <c r="G47">
        <v>6</v>
      </c>
      <c r="H47" t="s">
        <v>647</v>
      </c>
    </row>
    <row r="48" spans="1:8" x14ac:dyDescent="0.25">
      <c r="A48" t="s">
        <v>911</v>
      </c>
      <c r="B48">
        <v>842</v>
      </c>
      <c r="C48" t="s">
        <v>912</v>
      </c>
      <c r="D48" t="s">
        <v>251</v>
      </c>
      <c r="E48" t="s">
        <v>446</v>
      </c>
      <c r="F48" t="s">
        <v>278</v>
      </c>
      <c r="G48">
        <v>6</v>
      </c>
      <c r="H48" t="s">
        <v>682</v>
      </c>
    </row>
    <row r="49" spans="1:8" x14ac:dyDescent="0.25">
      <c r="A49" t="s">
        <v>911</v>
      </c>
      <c r="B49">
        <v>843</v>
      </c>
      <c r="C49" t="s">
        <v>905</v>
      </c>
      <c r="D49" t="s">
        <v>60</v>
      </c>
      <c r="E49" t="s">
        <v>461</v>
      </c>
      <c r="F49" t="s">
        <v>279</v>
      </c>
      <c r="G49">
        <v>6</v>
      </c>
      <c r="H49" t="s">
        <v>682</v>
      </c>
    </row>
    <row r="50" spans="1:8" x14ac:dyDescent="0.25">
      <c r="A50" t="s">
        <v>911</v>
      </c>
      <c r="B50">
        <v>846</v>
      </c>
      <c r="C50" t="s">
        <v>906</v>
      </c>
      <c r="D50" t="s">
        <v>60</v>
      </c>
      <c r="E50" t="s">
        <v>462</v>
      </c>
      <c r="F50" t="s">
        <v>280</v>
      </c>
      <c r="G50">
        <v>6</v>
      </c>
      <c r="H50" t="s">
        <v>682</v>
      </c>
    </row>
    <row r="51" spans="1:8" x14ac:dyDescent="0.25">
      <c r="A51" t="s">
        <v>913</v>
      </c>
      <c r="B51">
        <v>607</v>
      </c>
      <c r="F51" t="s">
        <v>195</v>
      </c>
      <c r="G51">
        <v>6</v>
      </c>
      <c r="H51" t="s">
        <v>682</v>
      </c>
    </row>
    <row r="52" spans="1:8" x14ac:dyDescent="0.25">
      <c r="A52" t="s">
        <v>913</v>
      </c>
      <c r="B52">
        <v>893</v>
      </c>
      <c r="C52" t="s">
        <v>833</v>
      </c>
      <c r="D52" t="s">
        <v>59</v>
      </c>
      <c r="E52" t="s">
        <v>470</v>
      </c>
      <c r="F52" t="s">
        <v>196</v>
      </c>
      <c r="G52">
        <v>6</v>
      </c>
      <c r="H52" t="s">
        <v>692</v>
      </c>
    </row>
    <row r="53" spans="1:8" x14ac:dyDescent="0.25">
      <c r="A53" t="s">
        <v>913</v>
      </c>
      <c r="B53">
        <v>642</v>
      </c>
      <c r="F53" t="s">
        <v>199</v>
      </c>
      <c r="G53">
        <v>6</v>
      </c>
      <c r="H53" t="s">
        <v>607</v>
      </c>
    </row>
    <row r="54" spans="1:8" x14ac:dyDescent="0.25">
      <c r="A54" t="s">
        <v>913</v>
      </c>
      <c r="B54">
        <v>597</v>
      </c>
      <c r="F54" t="s">
        <v>201</v>
      </c>
      <c r="G54">
        <v>6</v>
      </c>
      <c r="H54" t="s">
        <v>689</v>
      </c>
    </row>
    <row r="55" spans="1:8" x14ac:dyDescent="0.25">
      <c r="A55" t="s">
        <v>913</v>
      </c>
      <c r="B55">
        <v>595</v>
      </c>
      <c r="C55" t="s">
        <v>837</v>
      </c>
      <c r="D55" t="s">
        <v>59</v>
      </c>
      <c r="E55" t="s">
        <v>471</v>
      </c>
      <c r="F55" t="s">
        <v>203</v>
      </c>
      <c r="G55">
        <v>6</v>
      </c>
      <c r="H55" t="s">
        <v>619</v>
      </c>
    </row>
    <row r="56" spans="1:8" x14ac:dyDescent="0.25">
      <c r="A56" t="s">
        <v>913</v>
      </c>
      <c r="B56">
        <v>600</v>
      </c>
      <c r="C56" t="s">
        <v>838</v>
      </c>
      <c r="D56" t="s">
        <v>60</v>
      </c>
      <c r="E56" t="s">
        <v>364</v>
      </c>
      <c r="F56" t="s">
        <v>204</v>
      </c>
      <c r="G56">
        <v>6</v>
      </c>
      <c r="H56" t="s">
        <v>634</v>
      </c>
    </row>
    <row r="57" spans="1:8" x14ac:dyDescent="0.25">
      <c r="A57" t="s">
        <v>914</v>
      </c>
      <c r="B57">
        <v>702</v>
      </c>
      <c r="C57" t="s">
        <v>915</v>
      </c>
      <c r="D57" t="s">
        <v>60</v>
      </c>
      <c r="E57" t="s">
        <v>472</v>
      </c>
      <c r="F57" t="s">
        <v>206</v>
      </c>
      <c r="G57">
        <v>6</v>
      </c>
      <c r="H57" t="s">
        <v>682</v>
      </c>
    </row>
    <row r="58" spans="1:8" x14ac:dyDescent="0.25">
      <c r="A58" t="s">
        <v>842</v>
      </c>
      <c r="B58">
        <v>543</v>
      </c>
      <c r="C58" t="s">
        <v>916</v>
      </c>
      <c r="D58" t="s">
        <v>473</v>
      </c>
      <c r="E58" t="s">
        <v>474</v>
      </c>
      <c r="F58" t="s">
        <v>281</v>
      </c>
      <c r="G58">
        <v>30</v>
      </c>
      <c r="H58" t="s">
        <v>682</v>
      </c>
    </row>
  </sheetData>
  <sheetProtection algorithmName="SHA-512" hashValue="gRd0cx/7MuhRkX4XOABAV/+vD/3AloadDcO/+tmXQFa2gMvvtfjfP1QJlxPnd1wrTQXWQSORBE57TccPoWSjIw==" saltValue="g+9gfNriC/XXLk53D7oa7A==" spinCount="100000" sheet="1" objects="1" scenarios="1"/>
  <phoneticPr fontId="21" type="noConversion"/>
  <pageMargins left="0.7" right="0.7" top="0.78740157499999996" bottom="0.78740157499999996" header="0.3" footer="0.3"/>
  <pageSetup paperSize="9" orientation="portrait"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H66"/>
  <sheetViews>
    <sheetView workbookViewId="0">
      <selection sqref="A1:H66"/>
    </sheetView>
  </sheetViews>
  <sheetFormatPr baseColWidth="10" defaultRowHeight="15.75" x14ac:dyDescent="0.25"/>
  <cols>
    <col min="1" max="1" width="80.625" bestFit="1" customWidth="1"/>
    <col min="2" max="2" width="10.5" bestFit="1" customWidth="1"/>
    <col min="3" max="3" width="12.625" bestFit="1" customWidth="1"/>
    <col min="4" max="4" width="6.5" bestFit="1" customWidth="1"/>
    <col min="5" max="5" width="9.5" bestFit="1" customWidth="1"/>
    <col min="6" max="6" width="67.375" bestFit="1" customWidth="1"/>
    <col min="7" max="7" width="8.625" bestFit="1" customWidth="1"/>
    <col min="8" max="8" width="55.125"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885</v>
      </c>
      <c r="B2">
        <v>323</v>
      </c>
      <c r="C2" t="s">
        <v>618</v>
      </c>
      <c r="D2" t="s">
        <v>59</v>
      </c>
      <c r="E2" t="s">
        <v>437</v>
      </c>
      <c r="F2" t="s">
        <v>5</v>
      </c>
      <c r="G2">
        <v>6</v>
      </c>
      <c r="H2" t="s">
        <v>619</v>
      </c>
    </row>
    <row r="3" spans="1:8" x14ac:dyDescent="0.25">
      <c r="A3" t="s">
        <v>885</v>
      </c>
      <c r="B3">
        <v>211</v>
      </c>
      <c r="C3" t="s">
        <v>622</v>
      </c>
      <c r="D3" t="s">
        <v>59</v>
      </c>
      <c r="E3" t="s">
        <v>434</v>
      </c>
      <c r="F3" t="s">
        <v>14</v>
      </c>
      <c r="G3">
        <v>6</v>
      </c>
      <c r="H3" t="s">
        <v>623</v>
      </c>
    </row>
    <row r="4" spans="1:8" x14ac:dyDescent="0.25">
      <c r="A4" t="s">
        <v>885</v>
      </c>
      <c r="B4">
        <v>177</v>
      </c>
      <c r="C4" t="s">
        <v>620</v>
      </c>
      <c r="D4" t="s">
        <v>59</v>
      </c>
      <c r="E4" t="s">
        <v>438</v>
      </c>
      <c r="F4" t="s">
        <v>12</v>
      </c>
      <c r="G4">
        <v>6</v>
      </c>
      <c r="H4" t="s">
        <v>621</v>
      </c>
    </row>
    <row r="5" spans="1:8" x14ac:dyDescent="0.25">
      <c r="A5" t="s">
        <v>885</v>
      </c>
      <c r="B5">
        <v>176</v>
      </c>
      <c r="C5" t="s">
        <v>694</v>
      </c>
      <c r="D5" t="s">
        <v>59</v>
      </c>
      <c r="E5" t="s">
        <v>433</v>
      </c>
      <c r="F5" t="s">
        <v>13</v>
      </c>
      <c r="G5">
        <v>6</v>
      </c>
      <c r="H5" t="s">
        <v>621</v>
      </c>
    </row>
    <row r="6" spans="1:8" x14ac:dyDescent="0.25">
      <c r="A6" t="s">
        <v>885</v>
      </c>
      <c r="B6">
        <v>210</v>
      </c>
      <c r="C6" t="s">
        <v>585</v>
      </c>
      <c r="D6" t="s">
        <v>59</v>
      </c>
      <c r="E6" t="s">
        <v>439</v>
      </c>
      <c r="F6" t="s">
        <v>15</v>
      </c>
      <c r="G6">
        <v>6</v>
      </c>
      <c r="H6" t="s">
        <v>623</v>
      </c>
    </row>
    <row r="7" spans="1:8" x14ac:dyDescent="0.25">
      <c r="A7" t="s">
        <v>886</v>
      </c>
      <c r="B7">
        <v>566</v>
      </c>
      <c r="C7" t="s">
        <v>589</v>
      </c>
      <c r="D7" t="s">
        <v>60</v>
      </c>
      <c r="E7" t="s">
        <v>430</v>
      </c>
      <c r="F7" t="s">
        <v>4</v>
      </c>
      <c r="G7">
        <v>6</v>
      </c>
      <c r="H7" t="s">
        <v>611</v>
      </c>
    </row>
    <row r="8" spans="1:8" x14ac:dyDescent="0.25">
      <c r="A8" t="s">
        <v>886</v>
      </c>
      <c r="B8">
        <v>306</v>
      </c>
      <c r="C8" t="s">
        <v>590</v>
      </c>
      <c r="D8" t="s">
        <v>60</v>
      </c>
      <c r="E8" t="s">
        <v>575</v>
      </c>
      <c r="F8" t="s">
        <v>10</v>
      </c>
      <c r="G8">
        <v>6</v>
      </c>
      <c r="H8" t="s">
        <v>612</v>
      </c>
    </row>
    <row r="9" spans="1:8" x14ac:dyDescent="0.25">
      <c r="A9" t="s">
        <v>886</v>
      </c>
      <c r="B9">
        <v>229</v>
      </c>
      <c r="C9" t="s">
        <v>592</v>
      </c>
      <c r="D9" t="s">
        <v>60</v>
      </c>
      <c r="E9" t="s">
        <v>335</v>
      </c>
      <c r="F9" t="s">
        <v>6</v>
      </c>
      <c r="G9">
        <v>6</v>
      </c>
      <c r="H9" t="s">
        <v>612</v>
      </c>
    </row>
    <row r="10" spans="1:8" x14ac:dyDescent="0.25">
      <c r="A10" t="s">
        <v>886</v>
      </c>
      <c r="B10">
        <v>33</v>
      </c>
      <c r="C10" t="s">
        <v>594</v>
      </c>
      <c r="D10" t="s">
        <v>60</v>
      </c>
      <c r="E10" t="s">
        <v>334</v>
      </c>
      <c r="F10" t="s">
        <v>11</v>
      </c>
      <c r="G10">
        <v>6</v>
      </c>
      <c r="H10" t="s">
        <v>616</v>
      </c>
    </row>
    <row r="11" spans="1:8" x14ac:dyDescent="0.25">
      <c r="A11" t="s">
        <v>886</v>
      </c>
      <c r="B11">
        <v>156</v>
      </c>
      <c r="C11" t="s">
        <v>657</v>
      </c>
      <c r="D11" t="s">
        <v>60</v>
      </c>
      <c r="E11" t="s">
        <v>303</v>
      </c>
      <c r="F11" t="s">
        <v>26</v>
      </c>
      <c r="G11">
        <v>6</v>
      </c>
      <c r="H11" t="s">
        <v>658</v>
      </c>
    </row>
    <row r="12" spans="1:8" x14ac:dyDescent="0.25">
      <c r="A12" t="s">
        <v>887</v>
      </c>
      <c r="B12">
        <v>188</v>
      </c>
      <c r="C12" t="s">
        <v>603</v>
      </c>
      <c r="D12" t="s">
        <v>60</v>
      </c>
      <c r="E12" t="s">
        <v>289</v>
      </c>
      <c r="F12" t="s">
        <v>17</v>
      </c>
      <c r="G12">
        <v>6</v>
      </c>
      <c r="H12" t="s">
        <v>604</v>
      </c>
    </row>
    <row r="13" spans="1:8" x14ac:dyDescent="0.25">
      <c r="A13" t="s">
        <v>888</v>
      </c>
      <c r="B13">
        <v>340</v>
      </c>
      <c r="C13" t="s">
        <v>606</v>
      </c>
      <c r="D13" t="s">
        <v>60</v>
      </c>
      <c r="E13" t="s">
        <v>290</v>
      </c>
      <c r="F13" t="s">
        <v>9</v>
      </c>
      <c r="G13">
        <v>6</v>
      </c>
      <c r="H13" t="s">
        <v>607</v>
      </c>
    </row>
    <row r="14" spans="1:8" x14ac:dyDescent="0.25">
      <c r="A14" t="s">
        <v>889</v>
      </c>
      <c r="B14">
        <v>122</v>
      </c>
      <c r="C14" t="s">
        <v>608</v>
      </c>
      <c r="D14" t="s">
        <v>60</v>
      </c>
      <c r="E14" t="s">
        <v>291</v>
      </c>
      <c r="F14" t="s">
        <v>63</v>
      </c>
      <c r="G14">
        <v>6</v>
      </c>
      <c r="H14" t="s">
        <v>609</v>
      </c>
    </row>
    <row r="15" spans="1:8" x14ac:dyDescent="0.25">
      <c r="A15" t="s">
        <v>889</v>
      </c>
      <c r="B15">
        <v>640</v>
      </c>
      <c r="C15" t="s">
        <v>635</v>
      </c>
      <c r="D15" t="s">
        <v>60</v>
      </c>
      <c r="E15" t="s">
        <v>294</v>
      </c>
      <c r="F15" t="s">
        <v>21</v>
      </c>
      <c r="G15">
        <v>6</v>
      </c>
      <c r="H15" t="s">
        <v>609</v>
      </c>
    </row>
    <row r="16" spans="1:8" x14ac:dyDescent="0.25">
      <c r="A16" t="s">
        <v>848</v>
      </c>
      <c r="B16">
        <v>404</v>
      </c>
      <c r="C16" t="s">
        <v>890</v>
      </c>
      <c r="D16" t="s">
        <v>59</v>
      </c>
      <c r="E16" t="s">
        <v>440</v>
      </c>
      <c r="F16" t="s">
        <v>263</v>
      </c>
      <c r="G16">
        <v>8</v>
      </c>
      <c r="H16" t="s">
        <v>850</v>
      </c>
    </row>
    <row r="17" spans="1:8" x14ac:dyDescent="0.25">
      <c r="A17" t="s">
        <v>851</v>
      </c>
      <c r="B17">
        <v>407</v>
      </c>
      <c r="C17" t="s">
        <v>588</v>
      </c>
      <c r="D17" t="s">
        <v>60</v>
      </c>
      <c r="E17" t="s">
        <v>435</v>
      </c>
      <c r="F17" t="s">
        <v>19</v>
      </c>
      <c r="G17">
        <v>6</v>
      </c>
      <c r="H17" t="s">
        <v>614</v>
      </c>
    </row>
    <row r="18" spans="1:8" x14ac:dyDescent="0.25">
      <c r="A18" t="s">
        <v>851</v>
      </c>
      <c r="B18">
        <v>879</v>
      </c>
      <c r="C18" t="s">
        <v>638</v>
      </c>
      <c r="D18" t="s">
        <v>60</v>
      </c>
      <c r="E18" t="s">
        <v>296</v>
      </c>
      <c r="F18" t="s">
        <v>577</v>
      </c>
      <c r="G18">
        <v>6</v>
      </c>
      <c r="H18" t="s">
        <v>615</v>
      </c>
    </row>
    <row r="19" spans="1:8" x14ac:dyDescent="0.25">
      <c r="A19" t="s">
        <v>851</v>
      </c>
      <c r="B19">
        <v>963</v>
      </c>
      <c r="F19" t="s">
        <v>640</v>
      </c>
      <c r="G19">
        <v>6</v>
      </c>
      <c r="H19" t="s">
        <v>616</v>
      </c>
    </row>
    <row r="20" spans="1:8" x14ac:dyDescent="0.25">
      <c r="A20" t="s">
        <v>851</v>
      </c>
      <c r="B20">
        <v>8</v>
      </c>
      <c r="C20" t="s">
        <v>625</v>
      </c>
      <c r="D20" t="s">
        <v>60</v>
      </c>
      <c r="E20" t="s">
        <v>293</v>
      </c>
      <c r="F20" t="s">
        <v>16</v>
      </c>
      <c r="G20">
        <v>6</v>
      </c>
      <c r="H20" t="s">
        <v>626</v>
      </c>
    </row>
    <row r="21" spans="1:8" x14ac:dyDescent="0.25">
      <c r="A21" t="s">
        <v>851</v>
      </c>
      <c r="B21">
        <v>36</v>
      </c>
      <c r="C21" t="s">
        <v>591</v>
      </c>
      <c r="D21" t="s">
        <v>60</v>
      </c>
      <c r="E21" t="s">
        <v>292</v>
      </c>
      <c r="F21" t="s">
        <v>20</v>
      </c>
      <c r="G21">
        <v>6</v>
      </c>
      <c r="H21" t="s">
        <v>613</v>
      </c>
    </row>
    <row r="22" spans="1:8" x14ac:dyDescent="0.25">
      <c r="A22" t="s">
        <v>851</v>
      </c>
      <c r="B22">
        <v>520</v>
      </c>
      <c r="C22" t="s">
        <v>652</v>
      </c>
      <c r="D22" t="s">
        <v>60</v>
      </c>
      <c r="E22" t="s">
        <v>301</v>
      </c>
      <c r="F22" t="s">
        <v>41</v>
      </c>
      <c r="G22">
        <v>6</v>
      </c>
      <c r="H22" t="s">
        <v>612</v>
      </c>
    </row>
    <row r="23" spans="1:8" x14ac:dyDescent="0.25">
      <c r="A23" t="s">
        <v>851</v>
      </c>
      <c r="B23">
        <v>228</v>
      </c>
      <c r="C23" t="s">
        <v>593</v>
      </c>
      <c r="D23" t="s">
        <v>60</v>
      </c>
      <c r="E23" t="s">
        <v>436</v>
      </c>
      <c r="F23" t="s">
        <v>7</v>
      </c>
      <c r="G23">
        <v>6</v>
      </c>
      <c r="H23" t="s">
        <v>615</v>
      </c>
    </row>
    <row r="24" spans="1:8" x14ac:dyDescent="0.25">
      <c r="A24" t="s">
        <v>851</v>
      </c>
      <c r="B24">
        <v>970</v>
      </c>
      <c r="F24" t="s">
        <v>654</v>
      </c>
      <c r="G24">
        <v>6</v>
      </c>
      <c r="H24" t="s">
        <v>655</v>
      </c>
    </row>
    <row r="25" spans="1:8" x14ac:dyDescent="0.25">
      <c r="A25" t="s">
        <v>851</v>
      </c>
      <c r="B25">
        <v>152</v>
      </c>
      <c r="C25" t="s">
        <v>659</v>
      </c>
      <c r="D25" t="s">
        <v>60</v>
      </c>
      <c r="E25" t="s">
        <v>304</v>
      </c>
      <c r="F25" t="s">
        <v>660</v>
      </c>
      <c r="G25">
        <v>6</v>
      </c>
      <c r="H25" t="s">
        <v>661</v>
      </c>
    </row>
    <row r="26" spans="1:8" x14ac:dyDescent="0.25">
      <c r="A26" t="s">
        <v>891</v>
      </c>
      <c r="B26">
        <v>369</v>
      </c>
      <c r="C26" t="s">
        <v>853</v>
      </c>
      <c r="D26" t="s">
        <v>558</v>
      </c>
      <c r="E26" t="s">
        <v>559</v>
      </c>
      <c r="F26" t="s">
        <v>264</v>
      </c>
      <c r="G26">
        <v>6</v>
      </c>
      <c r="H26" t="s">
        <v>850</v>
      </c>
    </row>
    <row r="27" spans="1:8" x14ac:dyDescent="0.25">
      <c r="A27" t="s">
        <v>892</v>
      </c>
      <c r="B27">
        <v>253</v>
      </c>
      <c r="C27" t="s">
        <v>683</v>
      </c>
      <c r="D27" t="s">
        <v>59</v>
      </c>
      <c r="E27" t="s">
        <v>441</v>
      </c>
      <c r="F27" t="s">
        <v>122</v>
      </c>
      <c r="G27">
        <v>6</v>
      </c>
      <c r="H27" t="s">
        <v>682</v>
      </c>
    </row>
    <row r="28" spans="1:8" x14ac:dyDescent="0.25">
      <c r="A28" t="s">
        <v>893</v>
      </c>
      <c r="B28">
        <v>916</v>
      </c>
      <c r="F28" t="s">
        <v>555</v>
      </c>
      <c r="G28">
        <v>6</v>
      </c>
      <c r="H28" t="s">
        <v>682</v>
      </c>
    </row>
    <row r="29" spans="1:8" x14ac:dyDescent="0.25">
      <c r="A29" t="s">
        <v>893</v>
      </c>
      <c r="B29">
        <v>391</v>
      </c>
      <c r="C29" t="s">
        <v>684</v>
      </c>
      <c r="D29" t="s">
        <v>59</v>
      </c>
      <c r="E29" t="s">
        <v>442</v>
      </c>
      <c r="F29" t="s">
        <v>37</v>
      </c>
      <c r="G29">
        <v>6</v>
      </c>
      <c r="H29" t="s">
        <v>607</v>
      </c>
    </row>
    <row r="30" spans="1:8" x14ac:dyDescent="0.25">
      <c r="A30" t="s">
        <v>893</v>
      </c>
      <c r="B30">
        <v>298</v>
      </c>
      <c r="F30" t="s">
        <v>556</v>
      </c>
      <c r="G30">
        <v>6</v>
      </c>
      <c r="H30" t="s">
        <v>682</v>
      </c>
    </row>
    <row r="31" spans="1:8" x14ac:dyDescent="0.25">
      <c r="A31" t="s">
        <v>893</v>
      </c>
      <c r="B31">
        <v>295</v>
      </c>
      <c r="F31" t="s">
        <v>130</v>
      </c>
      <c r="G31">
        <v>6</v>
      </c>
      <c r="H31" t="s">
        <v>647</v>
      </c>
    </row>
    <row r="32" spans="1:8" x14ac:dyDescent="0.25">
      <c r="A32" t="s">
        <v>893</v>
      </c>
      <c r="B32">
        <v>244</v>
      </c>
      <c r="C32" t="s">
        <v>646</v>
      </c>
      <c r="D32" t="s">
        <v>60</v>
      </c>
      <c r="E32" t="s">
        <v>299</v>
      </c>
      <c r="F32" t="s">
        <v>25</v>
      </c>
      <c r="G32">
        <v>6</v>
      </c>
      <c r="H32" t="s">
        <v>647</v>
      </c>
    </row>
    <row r="33" spans="1:8" x14ac:dyDescent="0.25">
      <c r="A33" t="s">
        <v>893</v>
      </c>
      <c r="B33">
        <v>243</v>
      </c>
      <c r="C33" t="s">
        <v>648</v>
      </c>
      <c r="D33" t="s">
        <v>60</v>
      </c>
      <c r="E33" t="s">
        <v>300</v>
      </c>
      <c r="F33" t="s">
        <v>64</v>
      </c>
      <c r="G33">
        <v>6</v>
      </c>
      <c r="H33" t="s">
        <v>647</v>
      </c>
    </row>
    <row r="34" spans="1:8" x14ac:dyDescent="0.25">
      <c r="A34" t="s">
        <v>893</v>
      </c>
      <c r="B34">
        <v>237</v>
      </c>
      <c r="C34" t="s">
        <v>633</v>
      </c>
      <c r="D34" t="s">
        <v>59</v>
      </c>
      <c r="E34" t="s">
        <v>306</v>
      </c>
      <c r="F34" t="s">
        <v>18</v>
      </c>
      <c r="G34">
        <v>6</v>
      </c>
      <c r="H34" t="s">
        <v>634</v>
      </c>
    </row>
    <row r="35" spans="1:8" x14ac:dyDescent="0.25">
      <c r="A35" t="s">
        <v>894</v>
      </c>
      <c r="B35">
        <v>407</v>
      </c>
      <c r="C35" t="s">
        <v>588</v>
      </c>
      <c r="D35" t="s">
        <v>60</v>
      </c>
      <c r="E35" t="s">
        <v>435</v>
      </c>
      <c r="F35" t="s">
        <v>19</v>
      </c>
      <c r="G35">
        <v>6</v>
      </c>
      <c r="H35" t="s">
        <v>614</v>
      </c>
    </row>
    <row r="36" spans="1:8" x14ac:dyDescent="0.25">
      <c r="A36" t="s">
        <v>895</v>
      </c>
      <c r="B36">
        <v>399</v>
      </c>
      <c r="C36" t="s">
        <v>637</v>
      </c>
      <c r="D36" t="s">
        <v>60</v>
      </c>
      <c r="E36" t="s">
        <v>295</v>
      </c>
      <c r="F36" t="s">
        <v>115</v>
      </c>
      <c r="G36">
        <v>6</v>
      </c>
      <c r="H36" t="s">
        <v>614</v>
      </c>
    </row>
    <row r="37" spans="1:8" x14ac:dyDescent="0.25">
      <c r="A37" t="s">
        <v>895</v>
      </c>
      <c r="B37">
        <v>912</v>
      </c>
      <c r="C37" t="s">
        <v>642</v>
      </c>
      <c r="D37" t="s">
        <v>60</v>
      </c>
      <c r="E37" t="s">
        <v>433</v>
      </c>
      <c r="F37" t="s">
        <v>117</v>
      </c>
      <c r="G37">
        <v>6</v>
      </c>
      <c r="H37" t="s">
        <v>614</v>
      </c>
    </row>
    <row r="38" spans="1:8" x14ac:dyDescent="0.25">
      <c r="A38" t="s">
        <v>895</v>
      </c>
      <c r="B38">
        <v>926</v>
      </c>
      <c r="C38" t="s">
        <v>628</v>
      </c>
      <c r="D38" t="s">
        <v>62</v>
      </c>
      <c r="E38" t="s">
        <v>629</v>
      </c>
      <c r="F38" t="s">
        <v>630</v>
      </c>
      <c r="G38">
        <v>6</v>
      </c>
      <c r="H38" t="s">
        <v>631</v>
      </c>
    </row>
    <row r="39" spans="1:8" x14ac:dyDescent="0.25">
      <c r="A39" t="s">
        <v>895</v>
      </c>
      <c r="B39">
        <v>928</v>
      </c>
      <c r="C39" t="s">
        <v>596</v>
      </c>
      <c r="D39" t="s">
        <v>62</v>
      </c>
      <c r="E39" t="s">
        <v>597</v>
      </c>
      <c r="F39" t="s">
        <v>61</v>
      </c>
      <c r="G39">
        <v>6</v>
      </c>
      <c r="H39" t="s">
        <v>632</v>
      </c>
    </row>
    <row r="40" spans="1:8" x14ac:dyDescent="0.25">
      <c r="A40" t="s">
        <v>895</v>
      </c>
      <c r="B40">
        <v>328</v>
      </c>
      <c r="C40" t="s">
        <v>643</v>
      </c>
      <c r="D40" t="s">
        <v>60</v>
      </c>
      <c r="E40" t="s">
        <v>443</v>
      </c>
      <c r="F40" t="s">
        <v>22</v>
      </c>
      <c r="G40">
        <v>6</v>
      </c>
      <c r="H40" t="s">
        <v>611</v>
      </c>
    </row>
    <row r="41" spans="1:8" x14ac:dyDescent="0.25">
      <c r="A41" t="s">
        <v>895</v>
      </c>
      <c r="B41">
        <v>8</v>
      </c>
      <c r="C41" t="s">
        <v>625</v>
      </c>
      <c r="D41" t="s">
        <v>60</v>
      </c>
      <c r="E41" t="s">
        <v>293</v>
      </c>
      <c r="F41" t="s">
        <v>16</v>
      </c>
      <c r="G41">
        <v>6</v>
      </c>
      <c r="H41" t="s">
        <v>626</v>
      </c>
    </row>
    <row r="42" spans="1:8" x14ac:dyDescent="0.25">
      <c r="A42" t="s">
        <v>895</v>
      </c>
      <c r="B42">
        <v>247</v>
      </c>
      <c r="C42" t="s">
        <v>704</v>
      </c>
      <c r="D42" t="s">
        <v>60</v>
      </c>
      <c r="E42" t="s">
        <v>316</v>
      </c>
      <c r="F42" t="s">
        <v>29</v>
      </c>
      <c r="G42">
        <v>6</v>
      </c>
      <c r="H42" t="s">
        <v>609</v>
      </c>
    </row>
    <row r="43" spans="1:8" x14ac:dyDescent="0.25">
      <c r="A43" t="s">
        <v>895</v>
      </c>
      <c r="B43">
        <v>583</v>
      </c>
      <c r="C43" t="s">
        <v>649</v>
      </c>
      <c r="D43" t="s">
        <v>60</v>
      </c>
      <c r="E43" t="s">
        <v>444</v>
      </c>
      <c r="F43" t="s">
        <v>24</v>
      </c>
      <c r="G43">
        <v>6</v>
      </c>
      <c r="H43" t="s">
        <v>614</v>
      </c>
    </row>
    <row r="44" spans="1:8" x14ac:dyDescent="0.25">
      <c r="A44" t="s">
        <v>895</v>
      </c>
      <c r="B44">
        <v>237</v>
      </c>
      <c r="C44" t="s">
        <v>633</v>
      </c>
      <c r="D44" t="s">
        <v>59</v>
      </c>
      <c r="E44" t="s">
        <v>306</v>
      </c>
      <c r="F44" t="s">
        <v>18</v>
      </c>
      <c r="G44">
        <v>6</v>
      </c>
      <c r="H44" t="s">
        <v>634</v>
      </c>
    </row>
    <row r="45" spans="1:8" x14ac:dyDescent="0.25">
      <c r="A45" t="s">
        <v>895</v>
      </c>
      <c r="B45">
        <v>584</v>
      </c>
      <c r="C45" t="s">
        <v>650</v>
      </c>
      <c r="D45" t="s">
        <v>60</v>
      </c>
      <c r="E45" t="s">
        <v>445</v>
      </c>
      <c r="F45" t="s">
        <v>52</v>
      </c>
      <c r="G45">
        <v>6</v>
      </c>
      <c r="H45" t="s">
        <v>614</v>
      </c>
    </row>
    <row r="46" spans="1:8" x14ac:dyDescent="0.25">
      <c r="A46" t="s">
        <v>895</v>
      </c>
      <c r="B46">
        <v>585</v>
      </c>
      <c r="C46" t="s">
        <v>653</v>
      </c>
      <c r="D46" t="s">
        <v>60</v>
      </c>
      <c r="E46" t="s">
        <v>446</v>
      </c>
      <c r="F46" t="s">
        <v>42</v>
      </c>
      <c r="G46">
        <v>6</v>
      </c>
      <c r="H46" t="s">
        <v>614</v>
      </c>
    </row>
    <row r="47" spans="1:8" x14ac:dyDescent="0.25">
      <c r="A47" t="s">
        <v>895</v>
      </c>
      <c r="B47">
        <v>797</v>
      </c>
      <c r="C47" t="s">
        <v>667</v>
      </c>
      <c r="D47" t="s">
        <v>60</v>
      </c>
      <c r="E47" t="s">
        <v>308</v>
      </c>
      <c r="F47" t="s">
        <v>57</v>
      </c>
      <c r="G47">
        <v>6</v>
      </c>
      <c r="H47" t="s">
        <v>655</v>
      </c>
    </row>
    <row r="48" spans="1:8" x14ac:dyDescent="0.25">
      <c r="A48" t="s">
        <v>896</v>
      </c>
      <c r="B48">
        <v>228</v>
      </c>
      <c r="C48" t="s">
        <v>593</v>
      </c>
      <c r="D48" t="s">
        <v>60</v>
      </c>
      <c r="E48" t="s">
        <v>436</v>
      </c>
      <c r="F48" t="s">
        <v>7</v>
      </c>
      <c r="G48">
        <v>6</v>
      </c>
      <c r="H48" t="s">
        <v>615</v>
      </c>
    </row>
    <row r="49" spans="1:8" x14ac:dyDescent="0.25">
      <c r="A49" t="s">
        <v>897</v>
      </c>
      <c r="B49">
        <v>879</v>
      </c>
      <c r="C49" t="s">
        <v>638</v>
      </c>
      <c r="D49" t="s">
        <v>60</v>
      </c>
      <c r="E49" t="s">
        <v>296</v>
      </c>
      <c r="F49" t="s">
        <v>577</v>
      </c>
      <c r="G49">
        <v>6</v>
      </c>
      <c r="H49" t="s">
        <v>615</v>
      </c>
    </row>
    <row r="50" spans="1:8" x14ac:dyDescent="0.25">
      <c r="A50" t="s">
        <v>897</v>
      </c>
      <c r="B50">
        <v>897</v>
      </c>
      <c r="C50" t="s">
        <v>639</v>
      </c>
      <c r="D50" t="s">
        <v>60</v>
      </c>
      <c r="E50" t="s">
        <v>297</v>
      </c>
      <c r="F50" t="s">
        <v>116</v>
      </c>
      <c r="G50">
        <v>6</v>
      </c>
      <c r="H50" t="s">
        <v>612</v>
      </c>
    </row>
    <row r="51" spans="1:8" x14ac:dyDescent="0.25">
      <c r="A51" t="s">
        <v>897</v>
      </c>
      <c r="B51">
        <v>946</v>
      </c>
      <c r="F51" t="s">
        <v>578</v>
      </c>
      <c r="G51">
        <v>6</v>
      </c>
      <c r="H51" t="s">
        <v>615</v>
      </c>
    </row>
    <row r="52" spans="1:8" x14ac:dyDescent="0.25">
      <c r="A52" t="s">
        <v>897</v>
      </c>
      <c r="B52">
        <v>391</v>
      </c>
      <c r="C52" t="s">
        <v>684</v>
      </c>
      <c r="D52" t="s">
        <v>59</v>
      </c>
      <c r="E52" t="s">
        <v>442</v>
      </c>
      <c r="F52" t="s">
        <v>37</v>
      </c>
      <c r="G52">
        <v>6</v>
      </c>
      <c r="H52" t="s">
        <v>607</v>
      </c>
    </row>
    <row r="53" spans="1:8" x14ac:dyDescent="0.25">
      <c r="A53" t="s">
        <v>897</v>
      </c>
      <c r="B53">
        <v>41</v>
      </c>
      <c r="C53" t="s">
        <v>688</v>
      </c>
      <c r="D53" t="s">
        <v>59</v>
      </c>
      <c r="E53" t="s">
        <v>579</v>
      </c>
      <c r="F53" t="s">
        <v>580</v>
      </c>
      <c r="G53">
        <v>6</v>
      </c>
      <c r="H53" t="s">
        <v>689</v>
      </c>
    </row>
    <row r="54" spans="1:8" x14ac:dyDescent="0.25">
      <c r="A54" t="s">
        <v>897</v>
      </c>
      <c r="B54">
        <v>35</v>
      </c>
      <c r="C54" t="s">
        <v>645</v>
      </c>
      <c r="D54" t="s">
        <v>60</v>
      </c>
      <c r="E54" t="s">
        <v>298</v>
      </c>
      <c r="F54" t="s">
        <v>44</v>
      </c>
      <c r="G54">
        <v>6</v>
      </c>
      <c r="H54" t="s">
        <v>613</v>
      </c>
    </row>
    <row r="55" spans="1:8" x14ac:dyDescent="0.25">
      <c r="A55" t="s">
        <v>897</v>
      </c>
      <c r="B55">
        <v>245</v>
      </c>
      <c r="C55" t="s">
        <v>690</v>
      </c>
      <c r="D55" t="s">
        <v>59</v>
      </c>
      <c r="E55" t="s">
        <v>447</v>
      </c>
      <c r="F55" t="s">
        <v>35</v>
      </c>
      <c r="G55">
        <v>6</v>
      </c>
      <c r="H55" t="s">
        <v>689</v>
      </c>
    </row>
    <row r="56" spans="1:8" x14ac:dyDescent="0.25">
      <c r="A56" t="s">
        <v>897</v>
      </c>
      <c r="B56">
        <v>36</v>
      </c>
      <c r="C56" t="s">
        <v>591</v>
      </c>
      <c r="D56" t="s">
        <v>60</v>
      </c>
      <c r="E56" t="s">
        <v>292</v>
      </c>
      <c r="F56" t="s">
        <v>20</v>
      </c>
      <c r="G56">
        <v>6</v>
      </c>
      <c r="H56" t="s">
        <v>613</v>
      </c>
    </row>
    <row r="57" spans="1:8" x14ac:dyDescent="0.25">
      <c r="A57" t="s">
        <v>897</v>
      </c>
      <c r="B57">
        <v>237</v>
      </c>
      <c r="C57" t="s">
        <v>633</v>
      </c>
      <c r="D57" t="s">
        <v>59</v>
      </c>
      <c r="E57" t="s">
        <v>306</v>
      </c>
      <c r="F57" t="s">
        <v>18</v>
      </c>
      <c r="G57">
        <v>6</v>
      </c>
      <c r="H57" t="s">
        <v>634</v>
      </c>
    </row>
    <row r="58" spans="1:8" x14ac:dyDescent="0.25">
      <c r="A58" t="s">
        <v>897</v>
      </c>
      <c r="B58">
        <v>519</v>
      </c>
      <c r="C58" t="s">
        <v>651</v>
      </c>
      <c r="D58" t="s">
        <v>60</v>
      </c>
      <c r="E58" t="s">
        <v>448</v>
      </c>
      <c r="F58" t="s">
        <v>40</v>
      </c>
      <c r="G58">
        <v>6</v>
      </c>
      <c r="H58" t="s">
        <v>612</v>
      </c>
    </row>
    <row r="59" spans="1:8" x14ac:dyDescent="0.25">
      <c r="A59" t="s">
        <v>897</v>
      </c>
      <c r="B59">
        <v>520</v>
      </c>
      <c r="C59" t="s">
        <v>652</v>
      </c>
      <c r="D59" t="s">
        <v>60</v>
      </c>
      <c r="E59" t="s">
        <v>301</v>
      </c>
      <c r="F59" t="s">
        <v>41</v>
      </c>
      <c r="G59">
        <v>6</v>
      </c>
      <c r="H59" t="s">
        <v>612</v>
      </c>
    </row>
    <row r="60" spans="1:8" x14ac:dyDescent="0.25">
      <c r="A60" t="s">
        <v>897</v>
      </c>
      <c r="B60">
        <v>234</v>
      </c>
      <c r="C60" t="s">
        <v>705</v>
      </c>
      <c r="D60" t="s">
        <v>60</v>
      </c>
      <c r="E60" t="s">
        <v>317</v>
      </c>
      <c r="F60" t="s">
        <v>30</v>
      </c>
      <c r="G60">
        <v>6</v>
      </c>
      <c r="H60" t="s">
        <v>609</v>
      </c>
    </row>
    <row r="61" spans="1:8" x14ac:dyDescent="0.25">
      <c r="A61" t="s">
        <v>898</v>
      </c>
      <c r="B61">
        <v>8</v>
      </c>
      <c r="C61" t="s">
        <v>625</v>
      </c>
      <c r="D61" t="s">
        <v>60</v>
      </c>
      <c r="E61" t="s">
        <v>293</v>
      </c>
      <c r="F61" t="s">
        <v>16</v>
      </c>
      <c r="G61">
        <v>6</v>
      </c>
      <c r="H61" t="s">
        <v>626</v>
      </c>
    </row>
    <row r="62" spans="1:8" x14ac:dyDescent="0.25">
      <c r="A62" t="s">
        <v>898</v>
      </c>
      <c r="B62">
        <v>926</v>
      </c>
      <c r="C62" t="s">
        <v>628</v>
      </c>
      <c r="D62" t="s">
        <v>62</v>
      </c>
      <c r="E62" t="s">
        <v>629</v>
      </c>
      <c r="F62" t="s">
        <v>630</v>
      </c>
      <c r="G62">
        <v>6</v>
      </c>
      <c r="H62" t="s">
        <v>631</v>
      </c>
    </row>
    <row r="63" spans="1:8" x14ac:dyDescent="0.25">
      <c r="A63" t="s">
        <v>898</v>
      </c>
      <c r="B63">
        <v>928</v>
      </c>
      <c r="C63" t="s">
        <v>596</v>
      </c>
      <c r="D63" t="s">
        <v>62</v>
      </c>
      <c r="E63" t="s">
        <v>597</v>
      </c>
      <c r="F63" t="s">
        <v>61</v>
      </c>
      <c r="G63">
        <v>6</v>
      </c>
      <c r="H63" t="s">
        <v>632</v>
      </c>
    </row>
    <row r="64" spans="1:8" x14ac:dyDescent="0.25">
      <c r="A64" t="s">
        <v>898</v>
      </c>
      <c r="B64">
        <v>923</v>
      </c>
      <c r="F64" t="s">
        <v>574</v>
      </c>
      <c r="G64">
        <v>6</v>
      </c>
      <c r="H64" t="s">
        <v>715</v>
      </c>
    </row>
    <row r="65" spans="1:8" x14ac:dyDescent="0.25">
      <c r="A65" t="s">
        <v>898</v>
      </c>
      <c r="B65">
        <v>81</v>
      </c>
      <c r="C65" t="s">
        <v>877</v>
      </c>
      <c r="D65" t="s">
        <v>59</v>
      </c>
      <c r="E65" t="s">
        <v>512</v>
      </c>
      <c r="F65" t="s">
        <v>267</v>
      </c>
      <c r="G65">
        <v>6</v>
      </c>
      <c r="H65" t="s">
        <v>632</v>
      </c>
    </row>
    <row r="66" spans="1:8" x14ac:dyDescent="0.25">
      <c r="A66" t="s">
        <v>899</v>
      </c>
      <c r="B66">
        <v>888</v>
      </c>
      <c r="C66" t="s">
        <v>900</v>
      </c>
      <c r="D66" t="s">
        <v>449</v>
      </c>
      <c r="E66" t="s">
        <v>450</v>
      </c>
      <c r="F66" t="s">
        <v>271</v>
      </c>
      <c r="G66">
        <v>10</v>
      </c>
      <c r="H66" t="s">
        <v>856</v>
      </c>
    </row>
  </sheetData>
  <sheetProtection algorithmName="SHA-512" hashValue="PA5MEa7/Ewu8dTQrVJ29TcG582V7Ga4egMqwfi7hW++3O9RUJzA1NOeAGnQjzG7/kLBDYbBpxW/Ry6K4TDivTg==" saltValue="AVpYvdrcKWKV18CnHuZccQ==" spinCount="100000" sheet="1" objects="1" scenarios="1"/>
  <phoneticPr fontId="21" type="noConversion"/>
  <pageMargins left="0.7" right="0.7" top="0.78740157499999996" bottom="0.78740157499999996" header="0.3" footer="0.3"/>
  <pageSetup paperSize="9" orientation="portrait" horizontalDpi="0" verticalDpi="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H76"/>
  <sheetViews>
    <sheetView topLeftCell="A49" workbookViewId="0">
      <selection sqref="A1:F79"/>
    </sheetView>
  </sheetViews>
  <sheetFormatPr baseColWidth="10" defaultRowHeight="15.75" x14ac:dyDescent="0.25"/>
  <cols>
    <col min="1" max="1" width="80.625" bestFit="1" customWidth="1"/>
    <col min="2" max="2" width="10.5" bestFit="1" customWidth="1"/>
    <col min="3" max="3" width="12.625" bestFit="1" customWidth="1"/>
    <col min="4" max="4" width="6.5" bestFit="1" customWidth="1"/>
    <col min="5" max="5" width="9.5" bestFit="1" customWidth="1"/>
    <col min="6" max="6" width="80.625" bestFit="1" customWidth="1"/>
    <col min="7" max="7" width="8.625" bestFit="1" customWidth="1"/>
    <col min="8" max="8" width="80.625"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857</v>
      </c>
      <c r="B2">
        <v>402</v>
      </c>
      <c r="C2" t="s">
        <v>858</v>
      </c>
      <c r="D2" t="s">
        <v>59</v>
      </c>
      <c r="E2" t="s">
        <v>509</v>
      </c>
      <c r="F2" t="s">
        <v>259</v>
      </c>
      <c r="G2">
        <v>8</v>
      </c>
      <c r="H2" t="s">
        <v>850</v>
      </c>
    </row>
    <row r="3" spans="1:8" x14ac:dyDescent="0.25">
      <c r="A3" t="s">
        <v>859</v>
      </c>
      <c r="B3">
        <v>144</v>
      </c>
      <c r="F3" t="s">
        <v>260</v>
      </c>
      <c r="G3">
        <v>5</v>
      </c>
      <c r="H3" t="s">
        <v>860</v>
      </c>
    </row>
    <row r="4" spans="1:8" x14ac:dyDescent="0.25">
      <c r="A4" t="s">
        <v>859</v>
      </c>
      <c r="B4">
        <v>883</v>
      </c>
      <c r="F4" t="s">
        <v>260</v>
      </c>
      <c r="G4">
        <v>2</v>
      </c>
      <c r="H4" t="s">
        <v>860</v>
      </c>
    </row>
    <row r="5" spans="1:8" x14ac:dyDescent="0.25">
      <c r="A5" t="s">
        <v>861</v>
      </c>
      <c r="B5">
        <v>879</v>
      </c>
      <c r="C5" t="s">
        <v>638</v>
      </c>
      <c r="D5" t="s">
        <v>60</v>
      </c>
      <c r="E5" t="s">
        <v>296</v>
      </c>
      <c r="F5" t="s">
        <v>577</v>
      </c>
      <c r="G5">
        <v>6</v>
      </c>
      <c r="H5" t="s">
        <v>615</v>
      </c>
    </row>
    <row r="6" spans="1:8" x14ac:dyDescent="0.25">
      <c r="A6" t="s">
        <v>861</v>
      </c>
      <c r="B6">
        <v>38</v>
      </c>
      <c r="C6" t="s">
        <v>862</v>
      </c>
      <c r="D6" t="s">
        <v>60</v>
      </c>
      <c r="E6" t="s">
        <v>339</v>
      </c>
      <c r="F6" t="s">
        <v>139</v>
      </c>
      <c r="G6">
        <v>6</v>
      </c>
      <c r="H6" t="s">
        <v>611</v>
      </c>
    </row>
    <row r="7" spans="1:8" x14ac:dyDescent="0.25">
      <c r="A7" t="s">
        <v>861</v>
      </c>
      <c r="B7">
        <v>747</v>
      </c>
      <c r="C7" t="s">
        <v>709</v>
      </c>
      <c r="D7" t="s">
        <v>62</v>
      </c>
      <c r="E7" t="s">
        <v>486</v>
      </c>
      <c r="F7" t="s">
        <v>54</v>
      </c>
      <c r="G7">
        <v>6</v>
      </c>
      <c r="H7" t="s">
        <v>632</v>
      </c>
    </row>
    <row r="8" spans="1:8" x14ac:dyDescent="0.25">
      <c r="A8" t="s">
        <v>861</v>
      </c>
      <c r="B8">
        <v>512</v>
      </c>
      <c r="C8" t="s">
        <v>816</v>
      </c>
      <c r="D8" t="s">
        <v>60</v>
      </c>
      <c r="E8" t="s">
        <v>359</v>
      </c>
      <c r="F8" t="s">
        <v>184</v>
      </c>
      <c r="G8">
        <v>6</v>
      </c>
      <c r="H8" t="s">
        <v>614</v>
      </c>
    </row>
    <row r="9" spans="1:8" x14ac:dyDescent="0.25">
      <c r="A9" t="s">
        <v>861</v>
      </c>
      <c r="B9">
        <v>486</v>
      </c>
      <c r="C9" t="s">
        <v>598</v>
      </c>
      <c r="D9" t="s">
        <v>62</v>
      </c>
      <c r="E9" t="s">
        <v>321</v>
      </c>
      <c r="F9" t="s">
        <v>553</v>
      </c>
      <c r="G9">
        <v>6</v>
      </c>
      <c r="H9" t="s">
        <v>711</v>
      </c>
    </row>
    <row r="10" spans="1:8" x14ac:dyDescent="0.25">
      <c r="A10" t="s">
        <v>861</v>
      </c>
      <c r="B10">
        <v>32</v>
      </c>
      <c r="C10" t="s">
        <v>599</v>
      </c>
      <c r="D10" t="s">
        <v>62</v>
      </c>
      <c r="E10" t="s">
        <v>322</v>
      </c>
      <c r="F10" t="s">
        <v>70</v>
      </c>
      <c r="G10">
        <v>6</v>
      </c>
      <c r="H10" t="s">
        <v>712</v>
      </c>
    </row>
    <row r="11" spans="1:8" x14ac:dyDescent="0.25">
      <c r="A11" t="s">
        <v>861</v>
      </c>
      <c r="B11">
        <v>678</v>
      </c>
      <c r="C11" t="s">
        <v>808</v>
      </c>
      <c r="D11" t="s">
        <v>60</v>
      </c>
      <c r="E11" t="s">
        <v>496</v>
      </c>
      <c r="F11" t="s">
        <v>182</v>
      </c>
      <c r="G11">
        <v>6</v>
      </c>
      <c r="H11" t="s">
        <v>644</v>
      </c>
    </row>
    <row r="12" spans="1:8" x14ac:dyDescent="0.25">
      <c r="A12" t="s">
        <v>861</v>
      </c>
      <c r="B12">
        <v>668</v>
      </c>
      <c r="C12" t="s">
        <v>766</v>
      </c>
      <c r="D12" t="s">
        <v>60</v>
      </c>
      <c r="E12" t="s">
        <v>495</v>
      </c>
      <c r="F12" t="s">
        <v>140</v>
      </c>
      <c r="G12">
        <v>6</v>
      </c>
      <c r="H12" t="s">
        <v>611</v>
      </c>
    </row>
    <row r="13" spans="1:8" x14ac:dyDescent="0.25">
      <c r="A13" t="s">
        <v>861</v>
      </c>
      <c r="B13">
        <v>676</v>
      </c>
      <c r="C13" t="s">
        <v>809</v>
      </c>
      <c r="D13" t="s">
        <v>60</v>
      </c>
      <c r="E13" t="s">
        <v>497</v>
      </c>
      <c r="F13" t="s">
        <v>141</v>
      </c>
      <c r="G13">
        <v>6</v>
      </c>
      <c r="H13" t="s">
        <v>644</v>
      </c>
    </row>
    <row r="14" spans="1:8" x14ac:dyDescent="0.25">
      <c r="A14" t="s">
        <v>863</v>
      </c>
      <c r="B14">
        <v>324</v>
      </c>
      <c r="C14" t="s">
        <v>685</v>
      </c>
      <c r="D14" t="s">
        <v>59</v>
      </c>
      <c r="E14" t="s">
        <v>307</v>
      </c>
      <c r="F14" t="s">
        <v>33</v>
      </c>
      <c r="G14">
        <v>6</v>
      </c>
      <c r="H14" t="s">
        <v>621</v>
      </c>
    </row>
    <row r="15" spans="1:8" x14ac:dyDescent="0.25">
      <c r="A15" t="s">
        <v>863</v>
      </c>
      <c r="B15">
        <v>327</v>
      </c>
      <c r="C15" t="s">
        <v>680</v>
      </c>
      <c r="D15" t="s">
        <v>59</v>
      </c>
      <c r="E15" t="s">
        <v>476</v>
      </c>
      <c r="F15" t="s">
        <v>32</v>
      </c>
      <c r="G15">
        <v>6</v>
      </c>
      <c r="H15" t="s">
        <v>681</v>
      </c>
    </row>
    <row r="16" spans="1:8" x14ac:dyDescent="0.25">
      <c r="A16" t="s">
        <v>863</v>
      </c>
      <c r="B16">
        <v>259</v>
      </c>
      <c r="C16" t="s">
        <v>686</v>
      </c>
      <c r="D16" t="s">
        <v>59</v>
      </c>
      <c r="E16" t="s">
        <v>483</v>
      </c>
      <c r="F16" t="s">
        <v>34</v>
      </c>
      <c r="G16">
        <v>6</v>
      </c>
      <c r="H16" t="s">
        <v>687</v>
      </c>
    </row>
    <row r="17" spans="1:8" x14ac:dyDescent="0.25">
      <c r="A17" t="s">
        <v>863</v>
      </c>
      <c r="B17">
        <v>41</v>
      </c>
      <c r="C17" t="s">
        <v>688</v>
      </c>
      <c r="D17" t="s">
        <v>59</v>
      </c>
      <c r="E17" t="s">
        <v>579</v>
      </c>
      <c r="F17" t="s">
        <v>580</v>
      </c>
      <c r="G17">
        <v>6</v>
      </c>
      <c r="H17" t="s">
        <v>689</v>
      </c>
    </row>
    <row r="18" spans="1:8" x14ac:dyDescent="0.25">
      <c r="A18" t="s">
        <v>863</v>
      </c>
      <c r="B18">
        <v>168</v>
      </c>
      <c r="C18" t="s">
        <v>695</v>
      </c>
      <c r="D18" t="s">
        <v>59</v>
      </c>
      <c r="E18" t="s">
        <v>311</v>
      </c>
      <c r="F18" t="s">
        <v>36</v>
      </c>
      <c r="G18">
        <v>6</v>
      </c>
      <c r="H18" t="s">
        <v>679</v>
      </c>
    </row>
    <row r="19" spans="1:8" x14ac:dyDescent="0.25">
      <c r="A19" t="s">
        <v>863</v>
      </c>
      <c r="B19">
        <v>124</v>
      </c>
      <c r="C19" t="s">
        <v>696</v>
      </c>
      <c r="D19" t="s">
        <v>59</v>
      </c>
      <c r="E19" t="s">
        <v>484</v>
      </c>
      <c r="F19" t="s">
        <v>697</v>
      </c>
      <c r="G19">
        <v>6</v>
      </c>
      <c r="H19" t="s">
        <v>679</v>
      </c>
    </row>
    <row r="20" spans="1:8" x14ac:dyDescent="0.25">
      <c r="A20" t="s">
        <v>864</v>
      </c>
      <c r="B20">
        <v>396</v>
      </c>
      <c r="C20" t="s">
        <v>701</v>
      </c>
      <c r="D20" t="s">
        <v>60</v>
      </c>
      <c r="E20" t="s">
        <v>313</v>
      </c>
      <c r="F20" t="s">
        <v>27</v>
      </c>
      <c r="G20">
        <v>6</v>
      </c>
      <c r="H20" t="s">
        <v>609</v>
      </c>
    </row>
    <row r="21" spans="1:8" x14ac:dyDescent="0.25">
      <c r="A21" t="s">
        <v>864</v>
      </c>
      <c r="B21">
        <v>639</v>
      </c>
      <c r="C21" t="s">
        <v>703</v>
      </c>
      <c r="D21" t="s">
        <v>60</v>
      </c>
      <c r="E21" t="s">
        <v>315</v>
      </c>
      <c r="F21" t="s">
        <v>8</v>
      </c>
      <c r="G21">
        <v>6</v>
      </c>
      <c r="H21" t="s">
        <v>609</v>
      </c>
    </row>
    <row r="22" spans="1:8" x14ac:dyDescent="0.25">
      <c r="A22" t="s">
        <v>864</v>
      </c>
      <c r="B22">
        <v>247</v>
      </c>
      <c r="C22" t="s">
        <v>704</v>
      </c>
      <c r="D22" t="s">
        <v>60</v>
      </c>
      <c r="E22" t="s">
        <v>316</v>
      </c>
      <c r="F22" t="s">
        <v>29</v>
      </c>
      <c r="G22">
        <v>6</v>
      </c>
      <c r="H22" t="s">
        <v>609</v>
      </c>
    </row>
    <row r="23" spans="1:8" x14ac:dyDescent="0.25">
      <c r="A23" t="s">
        <v>864</v>
      </c>
      <c r="B23">
        <v>234</v>
      </c>
      <c r="C23" t="s">
        <v>705</v>
      </c>
      <c r="D23" t="s">
        <v>60</v>
      </c>
      <c r="E23" t="s">
        <v>317</v>
      </c>
      <c r="F23" t="s">
        <v>30</v>
      </c>
      <c r="G23">
        <v>6</v>
      </c>
      <c r="H23" t="s">
        <v>609</v>
      </c>
    </row>
    <row r="24" spans="1:8" x14ac:dyDescent="0.25">
      <c r="A24" t="s">
        <v>864</v>
      </c>
      <c r="B24">
        <v>15</v>
      </c>
      <c r="C24" t="s">
        <v>706</v>
      </c>
      <c r="D24" t="s">
        <v>60</v>
      </c>
      <c r="E24" t="s">
        <v>318</v>
      </c>
      <c r="F24" t="s">
        <v>31</v>
      </c>
      <c r="G24">
        <v>6</v>
      </c>
      <c r="H24" t="s">
        <v>609</v>
      </c>
    </row>
    <row r="25" spans="1:8" x14ac:dyDescent="0.25">
      <c r="A25" t="s">
        <v>865</v>
      </c>
      <c r="B25">
        <v>391</v>
      </c>
      <c r="C25" t="s">
        <v>684</v>
      </c>
      <c r="D25" t="s">
        <v>59</v>
      </c>
      <c r="E25" t="s">
        <v>442</v>
      </c>
      <c r="F25" t="s">
        <v>37</v>
      </c>
      <c r="G25">
        <v>6</v>
      </c>
      <c r="H25" t="s">
        <v>607</v>
      </c>
    </row>
    <row r="26" spans="1:8" x14ac:dyDescent="0.25">
      <c r="A26" t="s">
        <v>865</v>
      </c>
      <c r="B26">
        <v>3</v>
      </c>
      <c r="C26" t="s">
        <v>699</v>
      </c>
      <c r="D26" t="s">
        <v>59</v>
      </c>
      <c r="E26" t="s">
        <v>312</v>
      </c>
      <c r="F26" t="s">
        <v>38</v>
      </c>
      <c r="G26">
        <v>6</v>
      </c>
      <c r="H26" t="s">
        <v>634</v>
      </c>
    </row>
    <row r="27" spans="1:8" x14ac:dyDescent="0.25">
      <c r="A27" t="s">
        <v>865</v>
      </c>
      <c r="B27">
        <v>237</v>
      </c>
      <c r="C27" t="s">
        <v>633</v>
      </c>
      <c r="D27" t="s">
        <v>59</v>
      </c>
      <c r="E27" t="s">
        <v>306</v>
      </c>
      <c r="F27" t="s">
        <v>18</v>
      </c>
      <c r="G27">
        <v>6</v>
      </c>
      <c r="H27" t="s">
        <v>634</v>
      </c>
    </row>
    <row r="28" spans="1:8" x14ac:dyDescent="0.25">
      <c r="A28" t="s">
        <v>865</v>
      </c>
      <c r="B28">
        <v>574</v>
      </c>
      <c r="C28" t="s">
        <v>677</v>
      </c>
      <c r="D28" t="s">
        <v>59</v>
      </c>
      <c r="E28" t="s">
        <v>482</v>
      </c>
      <c r="F28" t="s">
        <v>554</v>
      </c>
      <c r="G28">
        <v>6</v>
      </c>
      <c r="H28" t="s">
        <v>634</v>
      </c>
    </row>
    <row r="29" spans="1:8" x14ac:dyDescent="0.25">
      <c r="A29" t="s">
        <v>866</v>
      </c>
      <c r="B29">
        <v>268</v>
      </c>
      <c r="C29" t="s">
        <v>867</v>
      </c>
      <c r="D29" t="s">
        <v>59</v>
      </c>
      <c r="E29" t="s">
        <v>510</v>
      </c>
      <c r="F29" t="s">
        <v>261</v>
      </c>
      <c r="G29">
        <v>3</v>
      </c>
      <c r="H29" t="s">
        <v>868</v>
      </c>
    </row>
    <row r="30" spans="1:8" x14ac:dyDescent="0.25">
      <c r="A30" t="s">
        <v>866</v>
      </c>
      <c r="B30">
        <v>269</v>
      </c>
      <c r="F30" t="s">
        <v>266</v>
      </c>
      <c r="G30">
        <v>6</v>
      </c>
      <c r="H30" t="s">
        <v>856</v>
      </c>
    </row>
    <row r="31" spans="1:8" x14ac:dyDescent="0.25">
      <c r="A31" t="s">
        <v>869</v>
      </c>
      <c r="B31">
        <v>332</v>
      </c>
      <c r="C31" t="s">
        <v>870</v>
      </c>
      <c r="D31" t="s">
        <v>60</v>
      </c>
      <c r="E31" t="s">
        <v>371</v>
      </c>
      <c r="F31" t="s">
        <v>242</v>
      </c>
      <c r="G31">
        <v>6</v>
      </c>
      <c r="H31" t="s">
        <v>647</v>
      </c>
    </row>
    <row r="32" spans="1:8" x14ac:dyDescent="0.25">
      <c r="A32" t="s">
        <v>869</v>
      </c>
      <c r="B32">
        <v>607</v>
      </c>
      <c r="F32" t="s">
        <v>195</v>
      </c>
      <c r="G32">
        <v>6</v>
      </c>
      <c r="H32" t="s">
        <v>682</v>
      </c>
    </row>
    <row r="33" spans="1:8" x14ac:dyDescent="0.25">
      <c r="A33" t="s">
        <v>869</v>
      </c>
      <c r="B33">
        <v>627</v>
      </c>
      <c r="F33" t="s">
        <v>142</v>
      </c>
      <c r="G33">
        <v>6</v>
      </c>
      <c r="H33" t="s">
        <v>647</v>
      </c>
    </row>
    <row r="34" spans="1:8" x14ac:dyDescent="0.25">
      <c r="A34" t="s">
        <v>869</v>
      </c>
      <c r="B34">
        <v>618</v>
      </c>
      <c r="C34" t="s">
        <v>812</v>
      </c>
      <c r="D34" t="s">
        <v>59</v>
      </c>
      <c r="E34" t="s">
        <v>511</v>
      </c>
      <c r="F34" t="s">
        <v>183</v>
      </c>
      <c r="G34">
        <v>6</v>
      </c>
      <c r="H34" t="s">
        <v>647</v>
      </c>
    </row>
    <row r="35" spans="1:8" x14ac:dyDescent="0.25">
      <c r="A35" t="s">
        <v>869</v>
      </c>
      <c r="B35">
        <v>631</v>
      </c>
      <c r="C35" t="s">
        <v>871</v>
      </c>
      <c r="D35" t="s">
        <v>251</v>
      </c>
      <c r="E35" t="s">
        <v>378</v>
      </c>
      <c r="F35" t="s">
        <v>252</v>
      </c>
      <c r="G35">
        <v>6</v>
      </c>
      <c r="H35" t="s">
        <v>647</v>
      </c>
    </row>
    <row r="36" spans="1:8" x14ac:dyDescent="0.25">
      <c r="A36" t="s">
        <v>869</v>
      </c>
      <c r="B36">
        <v>724</v>
      </c>
      <c r="C36" t="s">
        <v>772</v>
      </c>
      <c r="D36" t="s">
        <v>59</v>
      </c>
      <c r="E36" t="s">
        <v>349</v>
      </c>
      <c r="F36" t="s">
        <v>159</v>
      </c>
      <c r="G36">
        <v>6</v>
      </c>
      <c r="H36" t="s">
        <v>682</v>
      </c>
    </row>
    <row r="37" spans="1:8" x14ac:dyDescent="0.25">
      <c r="A37" t="s">
        <v>869</v>
      </c>
      <c r="B37">
        <v>722</v>
      </c>
      <c r="C37" t="s">
        <v>773</v>
      </c>
      <c r="D37" t="s">
        <v>59</v>
      </c>
      <c r="E37" t="s">
        <v>350</v>
      </c>
      <c r="F37" t="s">
        <v>160</v>
      </c>
      <c r="G37">
        <v>6</v>
      </c>
      <c r="H37" t="s">
        <v>682</v>
      </c>
    </row>
    <row r="38" spans="1:8" x14ac:dyDescent="0.25">
      <c r="A38" t="s">
        <v>872</v>
      </c>
      <c r="B38">
        <v>524</v>
      </c>
      <c r="F38" t="s">
        <v>193</v>
      </c>
      <c r="G38">
        <v>6</v>
      </c>
      <c r="H38" t="s">
        <v>614</v>
      </c>
    </row>
    <row r="39" spans="1:8" x14ac:dyDescent="0.25">
      <c r="A39" t="s">
        <v>872</v>
      </c>
      <c r="B39">
        <v>511</v>
      </c>
      <c r="C39" t="s">
        <v>873</v>
      </c>
      <c r="D39" t="s">
        <v>60</v>
      </c>
      <c r="E39" t="s">
        <v>338</v>
      </c>
      <c r="F39" t="s">
        <v>874</v>
      </c>
      <c r="G39">
        <v>6</v>
      </c>
      <c r="H39" t="s">
        <v>614</v>
      </c>
    </row>
    <row r="40" spans="1:8" x14ac:dyDescent="0.25">
      <c r="A40" t="s">
        <v>872</v>
      </c>
      <c r="B40">
        <v>38</v>
      </c>
      <c r="C40" t="s">
        <v>862</v>
      </c>
      <c r="D40" t="s">
        <v>60</v>
      </c>
      <c r="E40" t="s">
        <v>339</v>
      </c>
      <c r="F40" t="s">
        <v>139</v>
      </c>
      <c r="G40">
        <v>6</v>
      </c>
      <c r="H40" t="s">
        <v>611</v>
      </c>
    </row>
    <row r="41" spans="1:8" x14ac:dyDescent="0.25">
      <c r="A41" t="s">
        <v>872</v>
      </c>
      <c r="B41">
        <v>260</v>
      </c>
      <c r="C41" t="s">
        <v>810</v>
      </c>
      <c r="D41" t="s">
        <v>60</v>
      </c>
      <c r="E41" t="s">
        <v>501</v>
      </c>
      <c r="F41" t="s">
        <v>811</v>
      </c>
      <c r="G41">
        <v>6</v>
      </c>
      <c r="H41" t="s">
        <v>611</v>
      </c>
    </row>
    <row r="42" spans="1:8" x14ac:dyDescent="0.25">
      <c r="A42" t="s">
        <v>872</v>
      </c>
      <c r="B42">
        <v>713</v>
      </c>
      <c r="F42" t="s">
        <v>742</v>
      </c>
      <c r="G42">
        <v>6</v>
      </c>
      <c r="H42" t="s">
        <v>611</v>
      </c>
    </row>
    <row r="43" spans="1:8" x14ac:dyDescent="0.25">
      <c r="A43" t="s">
        <v>872</v>
      </c>
      <c r="B43">
        <v>247</v>
      </c>
      <c r="C43" t="s">
        <v>704</v>
      </c>
      <c r="D43" t="s">
        <v>60</v>
      </c>
      <c r="E43" t="s">
        <v>316</v>
      </c>
      <c r="F43" t="s">
        <v>29</v>
      </c>
      <c r="G43">
        <v>6</v>
      </c>
      <c r="H43" t="s">
        <v>609</v>
      </c>
    </row>
    <row r="44" spans="1:8" x14ac:dyDescent="0.25">
      <c r="A44" t="s">
        <v>872</v>
      </c>
      <c r="B44">
        <v>512</v>
      </c>
      <c r="C44" t="s">
        <v>816</v>
      </c>
      <c r="D44" t="s">
        <v>60</v>
      </c>
      <c r="E44" t="s">
        <v>359</v>
      </c>
      <c r="F44" t="s">
        <v>184</v>
      </c>
      <c r="G44">
        <v>6</v>
      </c>
      <c r="H44" t="s">
        <v>614</v>
      </c>
    </row>
    <row r="45" spans="1:8" x14ac:dyDescent="0.25">
      <c r="A45" t="s">
        <v>872</v>
      </c>
      <c r="B45">
        <v>301</v>
      </c>
      <c r="F45" t="s">
        <v>71</v>
      </c>
      <c r="G45">
        <v>6</v>
      </c>
      <c r="H45" t="s">
        <v>611</v>
      </c>
    </row>
    <row r="46" spans="1:8" x14ac:dyDescent="0.25">
      <c r="A46" t="s">
        <v>872</v>
      </c>
      <c r="B46">
        <v>586</v>
      </c>
      <c r="C46" t="s">
        <v>656</v>
      </c>
      <c r="D46" t="s">
        <v>60</v>
      </c>
      <c r="E46" t="s">
        <v>302</v>
      </c>
      <c r="F46" t="s">
        <v>46</v>
      </c>
      <c r="G46">
        <v>6</v>
      </c>
      <c r="H46" t="s">
        <v>614</v>
      </c>
    </row>
    <row r="47" spans="1:8" x14ac:dyDescent="0.25">
      <c r="A47" t="s">
        <v>872</v>
      </c>
      <c r="B47">
        <v>660</v>
      </c>
      <c r="F47" t="s">
        <v>202</v>
      </c>
      <c r="G47">
        <v>6</v>
      </c>
      <c r="H47" t="s">
        <v>611</v>
      </c>
    </row>
    <row r="48" spans="1:8" x14ac:dyDescent="0.25">
      <c r="A48" t="s">
        <v>872</v>
      </c>
      <c r="B48">
        <v>15</v>
      </c>
      <c r="C48" t="s">
        <v>706</v>
      </c>
      <c r="D48" t="s">
        <v>60</v>
      </c>
      <c r="E48" t="s">
        <v>318</v>
      </c>
      <c r="F48" t="s">
        <v>31</v>
      </c>
      <c r="G48">
        <v>6</v>
      </c>
      <c r="H48" t="s">
        <v>609</v>
      </c>
    </row>
    <row r="49" spans="1:8" x14ac:dyDescent="0.25">
      <c r="A49" t="s">
        <v>872</v>
      </c>
      <c r="B49">
        <v>670</v>
      </c>
      <c r="C49" t="s">
        <v>805</v>
      </c>
      <c r="D49" t="s">
        <v>60</v>
      </c>
      <c r="E49" t="s">
        <v>494</v>
      </c>
      <c r="F49" t="s">
        <v>806</v>
      </c>
      <c r="G49">
        <v>6</v>
      </c>
      <c r="H49" t="s">
        <v>611</v>
      </c>
    </row>
    <row r="50" spans="1:8" x14ac:dyDescent="0.25">
      <c r="A50" t="s">
        <v>875</v>
      </c>
      <c r="B50">
        <v>879</v>
      </c>
      <c r="C50" t="s">
        <v>638</v>
      </c>
      <c r="D50" t="s">
        <v>60</v>
      </c>
      <c r="E50" t="s">
        <v>296</v>
      </c>
      <c r="F50" t="s">
        <v>577</v>
      </c>
      <c r="G50">
        <v>6</v>
      </c>
      <c r="H50" t="s">
        <v>615</v>
      </c>
    </row>
    <row r="51" spans="1:8" x14ac:dyDescent="0.25">
      <c r="A51" t="s">
        <v>875</v>
      </c>
      <c r="B51">
        <v>322</v>
      </c>
      <c r="F51" t="s">
        <v>23</v>
      </c>
      <c r="G51">
        <v>6</v>
      </c>
      <c r="H51" t="s">
        <v>644</v>
      </c>
    </row>
    <row r="52" spans="1:8" x14ac:dyDescent="0.25">
      <c r="A52" t="s">
        <v>875</v>
      </c>
      <c r="B52">
        <v>319</v>
      </c>
      <c r="C52" t="s">
        <v>763</v>
      </c>
      <c r="D52" t="s">
        <v>59</v>
      </c>
      <c r="E52" t="s">
        <v>347</v>
      </c>
      <c r="F52" t="s">
        <v>154</v>
      </c>
      <c r="G52">
        <v>6</v>
      </c>
      <c r="H52" t="s">
        <v>687</v>
      </c>
    </row>
    <row r="53" spans="1:8" x14ac:dyDescent="0.25">
      <c r="A53" t="s">
        <v>875</v>
      </c>
      <c r="B53">
        <v>292</v>
      </c>
      <c r="F53" t="s">
        <v>48</v>
      </c>
      <c r="G53">
        <v>6</v>
      </c>
      <c r="H53" t="s">
        <v>613</v>
      </c>
    </row>
    <row r="54" spans="1:8" x14ac:dyDescent="0.25">
      <c r="A54" t="s">
        <v>875</v>
      </c>
      <c r="B54">
        <v>258</v>
      </c>
      <c r="F54" t="s">
        <v>771</v>
      </c>
      <c r="G54">
        <v>6</v>
      </c>
      <c r="H54" t="s">
        <v>687</v>
      </c>
    </row>
    <row r="55" spans="1:8" x14ac:dyDescent="0.25">
      <c r="A55" t="s">
        <v>875</v>
      </c>
      <c r="B55">
        <v>498</v>
      </c>
      <c r="C55" t="s">
        <v>821</v>
      </c>
      <c r="D55" t="s">
        <v>60</v>
      </c>
      <c r="E55" t="s">
        <v>465</v>
      </c>
      <c r="F55" t="s">
        <v>187</v>
      </c>
      <c r="G55">
        <v>6</v>
      </c>
      <c r="H55" t="s">
        <v>613</v>
      </c>
    </row>
    <row r="56" spans="1:8" x14ac:dyDescent="0.25">
      <c r="A56" t="s">
        <v>875</v>
      </c>
      <c r="B56">
        <v>497</v>
      </c>
      <c r="C56" t="s">
        <v>820</v>
      </c>
      <c r="D56" t="s">
        <v>60</v>
      </c>
      <c r="E56" t="s">
        <v>466</v>
      </c>
      <c r="F56" t="s">
        <v>186</v>
      </c>
      <c r="G56">
        <v>6</v>
      </c>
      <c r="H56" t="s">
        <v>613</v>
      </c>
    </row>
    <row r="57" spans="1:8" x14ac:dyDescent="0.25">
      <c r="A57" t="s">
        <v>875</v>
      </c>
      <c r="B57">
        <v>66</v>
      </c>
      <c r="C57" t="s">
        <v>791</v>
      </c>
      <c r="D57" t="s">
        <v>60</v>
      </c>
      <c r="E57" t="s">
        <v>453</v>
      </c>
      <c r="F57" t="s">
        <v>171</v>
      </c>
      <c r="G57">
        <v>6</v>
      </c>
      <c r="H57" t="s">
        <v>689</v>
      </c>
    </row>
    <row r="58" spans="1:8" x14ac:dyDescent="0.25">
      <c r="A58" t="s">
        <v>875</v>
      </c>
      <c r="B58">
        <v>496</v>
      </c>
      <c r="C58" t="s">
        <v>822</v>
      </c>
      <c r="D58" t="s">
        <v>60</v>
      </c>
      <c r="E58" t="s">
        <v>468</v>
      </c>
      <c r="F58" t="s">
        <v>188</v>
      </c>
      <c r="G58">
        <v>6</v>
      </c>
      <c r="H58" t="s">
        <v>613</v>
      </c>
    </row>
    <row r="59" spans="1:8" x14ac:dyDescent="0.25">
      <c r="A59" t="s">
        <v>875</v>
      </c>
      <c r="B59">
        <v>801</v>
      </c>
      <c r="C59" t="s">
        <v>802</v>
      </c>
      <c r="D59" t="s">
        <v>60</v>
      </c>
      <c r="E59" t="s">
        <v>357</v>
      </c>
      <c r="F59" t="s">
        <v>179</v>
      </c>
      <c r="G59">
        <v>6</v>
      </c>
      <c r="H59" t="s">
        <v>615</v>
      </c>
    </row>
    <row r="60" spans="1:8" x14ac:dyDescent="0.25">
      <c r="A60" t="s">
        <v>875</v>
      </c>
      <c r="B60">
        <v>878</v>
      </c>
      <c r="C60" t="s">
        <v>803</v>
      </c>
      <c r="D60" t="s">
        <v>60</v>
      </c>
      <c r="E60" t="s">
        <v>358</v>
      </c>
      <c r="F60" t="s">
        <v>180</v>
      </c>
      <c r="G60">
        <v>6</v>
      </c>
      <c r="H60" t="s">
        <v>615</v>
      </c>
    </row>
    <row r="61" spans="1:8" x14ac:dyDescent="0.25">
      <c r="A61" t="s">
        <v>875</v>
      </c>
      <c r="B61">
        <v>674</v>
      </c>
      <c r="C61" t="s">
        <v>770</v>
      </c>
      <c r="D61" t="s">
        <v>59</v>
      </c>
      <c r="E61" t="s">
        <v>466</v>
      </c>
      <c r="F61" t="s">
        <v>157</v>
      </c>
      <c r="G61">
        <v>6</v>
      </c>
      <c r="H61" t="s">
        <v>644</v>
      </c>
    </row>
    <row r="62" spans="1:8" x14ac:dyDescent="0.25">
      <c r="A62" t="s">
        <v>875</v>
      </c>
      <c r="B62">
        <v>676</v>
      </c>
      <c r="C62" t="s">
        <v>809</v>
      </c>
      <c r="D62" t="s">
        <v>60</v>
      </c>
      <c r="E62" t="s">
        <v>497</v>
      </c>
      <c r="F62" t="s">
        <v>141</v>
      </c>
      <c r="G62">
        <v>6</v>
      </c>
      <c r="H62" t="s">
        <v>644</v>
      </c>
    </row>
    <row r="63" spans="1:8" x14ac:dyDescent="0.25">
      <c r="A63" t="s">
        <v>875</v>
      </c>
      <c r="B63">
        <v>662</v>
      </c>
      <c r="C63" t="s">
        <v>775</v>
      </c>
      <c r="D63" t="s">
        <v>59</v>
      </c>
      <c r="E63" t="s">
        <v>502</v>
      </c>
      <c r="F63" t="s">
        <v>162</v>
      </c>
      <c r="G63">
        <v>6</v>
      </c>
      <c r="H63" t="s">
        <v>679</v>
      </c>
    </row>
    <row r="64" spans="1:8" x14ac:dyDescent="0.25">
      <c r="A64" t="s">
        <v>875</v>
      </c>
      <c r="B64">
        <v>675</v>
      </c>
      <c r="F64" t="s">
        <v>239</v>
      </c>
      <c r="G64">
        <v>6</v>
      </c>
      <c r="H64" t="s">
        <v>644</v>
      </c>
    </row>
    <row r="65" spans="1:8" x14ac:dyDescent="0.25">
      <c r="A65" t="s">
        <v>875</v>
      </c>
      <c r="B65">
        <v>877</v>
      </c>
      <c r="C65" t="s">
        <v>823</v>
      </c>
      <c r="D65" t="s">
        <v>60</v>
      </c>
      <c r="E65" t="s">
        <v>504</v>
      </c>
      <c r="F65" t="s">
        <v>824</v>
      </c>
      <c r="G65">
        <v>6</v>
      </c>
      <c r="H65" t="s">
        <v>615</v>
      </c>
    </row>
    <row r="66" spans="1:8" x14ac:dyDescent="0.25">
      <c r="A66" t="s">
        <v>876</v>
      </c>
      <c r="B66">
        <v>81</v>
      </c>
      <c r="C66" t="s">
        <v>877</v>
      </c>
      <c r="D66" t="s">
        <v>59</v>
      </c>
      <c r="E66" t="s">
        <v>512</v>
      </c>
      <c r="F66" t="s">
        <v>267</v>
      </c>
      <c r="G66">
        <v>6</v>
      </c>
      <c r="H66" t="s">
        <v>632</v>
      </c>
    </row>
    <row r="67" spans="1:8" x14ac:dyDescent="0.25">
      <c r="A67" t="s">
        <v>878</v>
      </c>
      <c r="B67">
        <v>747</v>
      </c>
      <c r="C67" t="s">
        <v>709</v>
      </c>
      <c r="D67" t="s">
        <v>62</v>
      </c>
      <c r="E67" t="s">
        <v>486</v>
      </c>
      <c r="F67" t="s">
        <v>54</v>
      </c>
      <c r="G67">
        <v>6</v>
      </c>
      <c r="H67" t="s">
        <v>632</v>
      </c>
    </row>
    <row r="68" spans="1:8" x14ac:dyDescent="0.25">
      <c r="A68" t="s">
        <v>878</v>
      </c>
      <c r="B68">
        <v>32</v>
      </c>
      <c r="C68" t="s">
        <v>599</v>
      </c>
      <c r="D68" t="s">
        <v>62</v>
      </c>
      <c r="E68" t="s">
        <v>322</v>
      </c>
      <c r="F68" t="s">
        <v>70</v>
      </c>
      <c r="G68">
        <v>6</v>
      </c>
      <c r="H68" t="s">
        <v>712</v>
      </c>
    </row>
    <row r="69" spans="1:8" x14ac:dyDescent="0.25">
      <c r="A69" t="s">
        <v>878</v>
      </c>
      <c r="B69">
        <v>486</v>
      </c>
      <c r="C69" t="s">
        <v>598</v>
      </c>
      <c r="D69" t="s">
        <v>62</v>
      </c>
      <c r="E69" t="s">
        <v>321</v>
      </c>
      <c r="F69" t="s">
        <v>553</v>
      </c>
      <c r="G69">
        <v>6</v>
      </c>
      <c r="H69" t="s">
        <v>711</v>
      </c>
    </row>
    <row r="70" spans="1:8" x14ac:dyDescent="0.25">
      <c r="A70" t="s">
        <v>878</v>
      </c>
      <c r="B70">
        <v>922</v>
      </c>
      <c r="F70" t="s">
        <v>113</v>
      </c>
      <c r="G70">
        <v>6</v>
      </c>
      <c r="H70" t="s">
        <v>714</v>
      </c>
    </row>
    <row r="71" spans="1:8" x14ac:dyDescent="0.25">
      <c r="A71" t="s">
        <v>878</v>
      </c>
      <c r="B71">
        <v>921</v>
      </c>
      <c r="F71" t="s">
        <v>112</v>
      </c>
      <c r="G71">
        <v>6</v>
      </c>
      <c r="H71" t="s">
        <v>714</v>
      </c>
    </row>
    <row r="72" spans="1:8" x14ac:dyDescent="0.25">
      <c r="A72" t="s">
        <v>879</v>
      </c>
      <c r="B72">
        <v>65</v>
      </c>
      <c r="C72" t="s">
        <v>877</v>
      </c>
      <c r="D72" t="s">
        <v>59</v>
      </c>
      <c r="E72" t="s">
        <v>512</v>
      </c>
      <c r="F72" t="s">
        <v>268</v>
      </c>
      <c r="G72">
        <v>8</v>
      </c>
      <c r="H72" t="s">
        <v>850</v>
      </c>
    </row>
    <row r="73" spans="1:8" x14ac:dyDescent="0.25">
      <c r="A73" t="s">
        <v>880</v>
      </c>
      <c r="B73">
        <v>145</v>
      </c>
      <c r="C73" t="s">
        <v>881</v>
      </c>
      <c r="D73" t="s">
        <v>59</v>
      </c>
      <c r="E73" t="s">
        <v>513</v>
      </c>
      <c r="F73" t="s">
        <v>269</v>
      </c>
      <c r="G73">
        <v>5</v>
      </c>
      <c r="H73" t="s">
        <v>860</v>
      </c>
    </row>
    <row r="74" spans="1:8" x14ac:dyDescent="0.25">
      <c r="A74" t="s">
        <v>880</v>
      </c>
      <c r="B74">
        <v>884</v>
      </c>
      <c r="C74" t="s">
        <v>881</v>
      </c>
      <c r="D74" t="s">
        <v>59</v>
      </c>
      <c r="E74" t="s">
        <v>513</v>
      </c>
      <c r="F74" t="s">
        <v>269</v>
      </c>
      <c r="G74">
        <v>2</v>
      </c>
      <c r="H74" t="s">
        <v>860</v>
      </c>
    </row>
    <row r="75" spans="1:8" x14ac:dyDescent="0.25">
      <c r="A75" t="s">
        <v>882</v>
      </c>
      <c r="B75">
        <v>268</v>
      </c>
      <c r="C75" t="s">
        <v>867</v>
      </c>
      <c r="D75" t="s">
        <v>59</v>
      </c>
      <c r="E75" t="s">
        <v>510</v>
      </c>
      <c r="F75" t="s">
        <v>261</v>
      </c>
      <c r="G75">
        <v>3</v>
      </c>
      <c r="H75" t="s">
        <v>868</v>
      </c>
    </row>
    <row r="76" spans="1:8" x14ac:dyDescent="0.25">
      <c r="A76" t="s">
        <v>883</v>
      </c>
      <c r="B76">
        <v>204</v>
      </c>
      <c r="C76" t="s">
        <v>884</v>
      </c>
      <c r="D76" t="s">
        <v>449</v>
      </c>
      <c r="E76" t="s">
        <v>474</v>
      </c>
      <c r="F76" t="s">
        <v>270</v>
      </c>
      <c r="G76">
        <v>20</v>
      </c>
      <c r="H76" t="s">
        <v>850</v>
      </c>
    </row>
  </sheetData>
  <sheetProtection algorithmName="SHA-512" hashValue="FnL89TKM3BqKlqjMlz1KIcXTIrduB5XSngqZDdTFVUZ8Dnj9Y5CjGIDprXsaTmyxkaK4KsV9Gh3jZFJ6/Wc3Kg==" saltValue="qtsjKJ/ivo2pvyygr42kJw==" spinCount="100000" sheet="1" objects="1" scenarios="1"/>
  <phoneticPr fontId="21" type="noConversion"/>
  <pageMargins left="0.7" right="0.7" top="0.78740157499999996" bottom="0.78740157499999996" header="0.3" footer="0.3"/>
  <pageSetup paperSize="9" orientation="portrait" horizontalDpi="0" verticalDpi="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H18"/>
  <sheetViews>
    <sheetView workbookViewId="0">
      <selection activeCell="F41" sqref="F41"/>
    </sheetView>
  </sheetViews>
  <sheetFormatPr baseColWidth="10" defaultRowHeight="15.75" x14ac:dyDescent="0.25"/>
  <cols>
    <col min="1" max="1" width="57.625" bestFit="1" customWidth="1"/>
    <col min="2" max="2" width="10.5" bestFit="1" customWidth="1"/>
    <col min="3" max="3" width="12.625" bestFit="1" customWidth="1"/>
    <col min="4" max="4" width="6.5" bestFit="1" customWidth="1"/>
    <col min="5" max="5" width="9.5" bestFit="1" customWidth="1"/>
    <col min="6" max="6" width="49.375" bestFit="1" customWidth="1"/>
    <col min="7" max="7" width="8.625" bestFit="1" customWidth="1"/>
    <col min="8" max="8" width="55.125"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844</v>
      </c>
      <c r="B2">
        <v>323</v>
      </c>
      <c r="C2" t="s">
        <v>618</v>
      </c>
      <c r="D2" t="s">
        <v>59</v>
      </c>
      <c r="E2" t="s">
        <v>437</v>
      </c>
      <c r="F2" t="s">
        <v>5</v>
      </c>
      <c r="G2">
        <v>6</v>
      </c>
      <c r="H2" t="s">
        <v>619</v>
      </c>
    </row>
    <row r="3" spans="1:8" x14ac:dyDescent="0.25">
      <c r="A3" t="s">
        <v>844</v>
      </c>
      <c r="B3">
        <v>211</v>
      </c>
      <c r="C3" t="s">
        <v>622</v>
      </c>
      <c r="D3" t="s">
        <v>59</v>
      </c>
      <c r="E3" t="s">
        <v>434</v>
      </c>
      <c r="F3" t="s">
        <v>14</v>
      </c>
      <c r="G3">
        <v>6</v>
      </c>
      <c r="H3" t="s">
        <v>623</v>
      </c>
    </row>
    <row r="4" spans="1:8" x14ac:dyDescent="0.25">
      <c r="A4" t="s">
        <v>844</v>
      </c>
      <c r="B4">
        <v>177</v>
      </c>
      <c r="C4" t="s">
        <v>620</v>
      </c>
      <c r="D4" t="s">
        <v>59</v>
      </c>
      <c r="E4" t="s">
        <v>438</v>
      </c>
      <c r="F4" t="s">
        <v>12</v>
      </c>
      <c r="G4">
        <v>6</v>
      </c>
      <c r="H4" t="s">
        <v>621</v>
      </c>
    </row>
    <row r="5" spans="1:8" x14ac:dyDescent="0.25">
      <c r="A5" t="s">
        <v>845</v>
      </c>
      <c r="B5">
        <v>566</v>
      </c>
      <c r="C5" t="s">
        <v>589</v>
      </c>
      <c r="D5" t="s">
        <v>60</v>
      </c>
      <c r="E5" t="s">
        <v>430</v>
      </c>
      <c r="F5" t="s">
        <v>4</v>
      </c>
      <c r="G5">
        <v>6</v>
      </c>
      <c r="H5" t="s">
        <v>611</v>
      </c>
    </row>
    <row r="6" spans="1:8" x14ac:dyDescent="0.25">
      <c r="A6" t="s">
        <v>845</v>
      </c>
      <c r="B6">
        <v>306</v>
      </c>
      <c r="C6" t="s">
        <v>590</v>
      </c>
      <c r="D6" t="s">
        <v>60</v>
      </c>
      <c r="E6" t="s">
        <v>575</v>
      </c>
      <c r="F6" t="s">
        <v>10</v>
      </c>
      <c r="G6">
        <v>6</v>
      </c>
      <c r="H6" t="s">
        <v>612</v>
      </c>
    </row>
    <row r="7" spans="1:8" x14ac:dyDescent="0.25">
      <c r="A7" t="s">
        <v>845</v>
      </c>
      <c r="B7">
        <v>229</v>
      </c>
      <c r="C7" t="s">
        <v>592</v>
      </c>
      <c r="D7" t="s">
        <v>60</v>
      </c>
      <c r="E7" t="s">
        <v>335</v>
      </c>
      <c r="F7" t="s">
        <v>6</v>
      </c>
      <c r="G7">
        <v>6</v>
      </c>
      <c r="H7" t="s">
        <v>612</v>
      </c>
    </row>
    <row r="8" spans="1:8" x14ac:dyDescent="0.25">
      <c r="A8" t="s">
        <v>846</v>
      </c>
      <c r="B8">
        <v>188</v>
      </c>
      <c r="C8" t="s">
        <v>603</v>
      </c>
      <c r="D8" t="s">
        <v>60</v>
      </c>
      <c r="E8" t="s">
        <v>289</v>
      </c>
      <c r="F8" t="s">
        <v>17</v>
      </c>
      <c r="G8">
        <v>6</v>
      </c>
      <c r="H8" t="s">
        <v>604</v>
      </c>
    </row>
    <row r="9" spans="1:8" x14ac:dyDescent="0.25">
      <c r="A9" t="s">
        <v>847</v>
      </c>
      <c r="B9">
        <v>122</v>
      </c>
      <c r="C9" t="s">
        <v>608</v>
      </c>
      <c r="D9" t="s">
        <v>60</v>
      </c>
      <c r="E9" t="s">
        <v>291</v>
      </c>
      <c r="F9" t="s">
        <v>63</v>
      </c>
      <c r="G9">
        <v>6</v>
      </c>
      <c r="H9" t="s">
        <v>609</v>
      </c>
    </row>
    <row r="10" spans="1:8" x14ac:dyDescent="0.25">
      <c r="A10" t="s">
        <v>848</v>
      </c>
      <c r="B10">
        <v>403</v>
      </c>
      <c r="C10" t="s">
        <v>849</v>
      </c>
      <c r="D10" t="s">
        <v>59</v>
      </c>
      <c r="E10" t="s">
        <v>514</v>
      </c>
      <c r="F10" t="s">
        <v>263</v>
      </c>
      <c r="G10">
        <v>6</v>
      </c>
      <c r="H10" t="s">
        <v>850</v>
      </c>
    </row>
    <row r="11" spans="1:8" x14ac:dyDescent="0.25">
      <c r="A11" t="s">
        <v>851</v>
      </c>
      <c r="B11">
        <v>407</v>
      </c>
      <c r="C11" t="s">
        <v>588</v>
      </c>
      <c r="D11" t="s">
        <v>60</v>
      </c>
      <c r="E11" t="s">
        <v>435</v>
      </c>
      <c r="F11" t="s">
        <v>19</v>
      </c>
      <c r="G11">
        <v>6</v>
      </c>
      <c r="H11" t="s">
        <v>614</v>
      </c>
    </row>
    <row r="12" spans="1:8" x14ac:dyDescent="0.25">
      <c r="A12" t="s">
        <v>851</v>
      </c>
      <c r="B12">
        <v>228</v>
      </c>
      <c r="C12" t="s">
        <v>593</v>
      </c>
      <c r="D12" t="s">
        <v>60</v>
      </c>
      <c r="E12" t="s">
        <v>436</v>
      </c>
      <c r="F12" t="s">
        <v>7</v>
      </c>
      <c r="G12">
        <v>6</v>
      </c>
      <c r="H12" t="s">
        <v>615</v>
      </c>
    </row>
    <row r="13" spans="1:8" x14ac:dyDescent="0.25">
      <c r="A13" t="s">
        <v>851</v>
      </c>
      <c r="B13">
        <v>33</v>
      </c>
      <c r="C13" t="s">
        <v>594</v>
      </c>
      <c r="D13" t="s">
        <v>60</v>
      </c>
      <c r="E13" t="s">
        <v>334</v>
      </c>
      <c r="F13" t="s">
        <v>11</v>
      </c>
      <c r="G13">
        <v>6</v>
      </c>
      <c r="H13" t="s">
        <v>616</v>
      </c>
    </row>
    <row r="14" spans="1:8" x14ac:dyDescent="0.25">
      <c r="A14" t="s">
        <v>851</v>
      </c>
      <c r="B14">
        <v>8</v>
      </c>
      <c r="C14" t="s">
        <v>625</v>
      </c>
      <c r="D14" t="s">
        <v>60</v>
      </c>
      <c r="E14" t="s">
        <v>293</v>
      </c>
      <c r="F14" t="s">
        <v>16</v>
      </c>
      <c r="G14">
        <v>6</v>
      </c>
      <c r="H14" t="s">
        <v>626</v>
      </c>
    </row>
    <row r="15" spans="1:8" x14ac:dyDescent="0.25">
      <c r="A15" t="s">
        <v>851</v>
      </c>
      <c r="B15">
        <v>36</v>
      </c>
      <c r="C15" t="s">
        <v>591</v>
      </c>
      <c r="D15" t="s">
        <v>60</v>
      </c>
      <c r="E15" t="s">
        <v>292</v>
      </c>
      <c r="F15" t="s">
        <v>20</v>
      </c>
      <c r="G15">
        <v>6</v>
      </c>
      <c r="H15" t="s">
        <v>613</v>
      </c>
    </row>
    <row r="16" spans="1:8" x14ac:dyDescent="0.25">
      <c r="A16" t="s">
        <v>851</v>
      </c>
      <c r="B16">
        <v>970</v>
      </c>
      <c r="F16" t="s">
        <v>654</v>
      </c>
      <c r="G16">
        <v>6</v>
      </c>
      <c r="H16" t="s">
        <v>655</v>
      </c>
    </row>
    <row r="17" spans="1:8" x14ac:dyDescent="0.25">
      <c r="A17" t="s">
        <v>852</v>
      </c>
      <c r="B17">
        <v>369</v>
      </c>
      <c r="C17" t="s">
        <v>853</v>
      </c>
      <c r="D17" t="s">
        <v>558</v>
      </c>
      <c r="E17" t="s">
        <v>559</v>
      </c>
      <c r="F17" t="s">
        <v>264</v>
      </c>
      <c r="G17">
        <v>6</v>
      </c>
      <c r="H17" t="s">
        <v>850</v>
      </c>
    </row>
    <row r="18" spans="1:8" x14ac:dyDescent="0.25">
      <c r="A18" t="s">
        <v>854</v>
      </c>
      <c r="B18">
        <v>383</v>
      </c>
      <c r="C18" t="s">
        <v>855</v>
      </c>
      <c r="D18" t="s">
        <v>561</v>
      </c>
      <c r="E18" t="s">
        <v>560</v>
      </c>
      <c r="F18" t="s">
        <v>265</v>
      </c>
      <c r="G18">
        <v>10</v>
      </c>
      <c r="H18" t="s">
        <v>856</v>
      </c>
    </row>
  </sheetData>
  <sheetProtection algorithmName="SHA-512" hashValue="bvOhguOmY1/HSTwxviffs5l8KwvAdnvW78OlY6LCDOdGO/auG0DcFhrJCAIeIYx4k9vZMGSAnP6ndpH1IoP0SQ==" saltValue="8Hfq7Rhu5gVEGHLP5Gh1wQ==" spinCount="100000" sheet="1" objects="1" scenarios="1"/>
  <phoneticPr fontId="21" type="noConversion"/>
  <pageMargins left="0.7" right="0.7" top="0.78740157499999996" bottom="0.78740157499999996" header="0.3" footer="0.3"/>
  <pageSetup paperSize="9"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H20"/>
  <sheetViews>
    <sheetView workbookViewId="0">
      <selection sqref="A1:F20"/>
    </sheetView>
  </sheetViews>
  <sheetFormatPr baseColWidth="10" defaultRowHeight="15.75" x14ac:dyDescent="0.25"/>
  <cols>
    <col min="1" max="1" width="80.625" bestFit="1" customWidth="1"/>
    <col min="2" max="2" width="10.5" bestFit="1" customWidth="1"/>
    <col min="3" max="3" width="12.625" bestFit="1" customWidth="1"/>
    <col min="4" max="4" width="6.5" bestFit="1" customWidth="1"/>
    <col min="5" max="5" width="9.5" bestFit="1" customWidth="1"/>
    <col min="6" max="6" width="80.625" bestFit="1" customWidth="1"/>
    <col min="7" max="7" width="8.625" bestFit="1" customWidth="1"/>
    <col min="8" max="8" width="80.625" bestFit="1" customWidth="1"/>
    <col min="9" max="9" width="8.5" bestFit="1" customWidth="1"/>
  </cols>
  <sheetData>
    <row r="1" spans="1:8" x14ac:dyDescent="0.25">
      <c r="A1" t="s">
        <v>110</v>
      </c>
      <c r="B1" t="s">
        <v>288</v>
      </c>
      <c r="C1" t="s">
        <v>586</v>
      </c>
      <c r="D1" t="s">
        <v>0</v>
      </c>
      <c r="E1" t="s">
        <v>1</v>
      </c>
      <c r="F1" t="s">
        <v>111</v>
      </c>
      <c r="G1" t="s">
        <v>2</v>
      </c>
      <c r="H1" t="s">
        <v>587</v>
      </c>
    </row>
    <row r="2" spans="1:8" x14ac:dyDescent="0.25">
      <c r="A2" t="s">
        <v>857</v>
      </c>
      <c r="B2">
        <v>402</v>
      </c>
      <c r="C2" t="s">
        <v>858</v>
      </c>
      <c r="D2" t="s">
        <v>59</v>
      </c>
      <c r="E2" t="s">
        <v>509</v>
      </c>
      <c r="F2" t="s">
        <v>259</v>
      </c>
      <c r="G2">
        <v>8</v>
      </c>
      <c r="H2" t="s">
        <v>850</v>
      </c>
    </row>
    <row r="3" spans="1:8" x14ac:dyDescent="0.25">
      <c r="A3" t="s">
        <v>861</v>
      </c>
      <c r="B3">
        <v>879</v>
      </c>
      <c r="C3" t="s">
        <v>638</v>
      </c>
      <c r="D3" t="s">
        <v>60</v>
      </c>
      <c r="E3" t="s">
        <v>296</v>
      </c>
      <c r="F3" t="s">
        <v>577</v>
      </c>
      <c r="G3">
        <v>6</v>
      </c>
      <c r="H3" t="s">
        <v>615</v>
      </c>
    </row>
    <row r="4" spans="1:8" x14ac:dyDescent="0.25">
      <c r="A4" t="s">
        <v>861</v>
      </c>
      <c r="B4">
        <v>963</v>
      </c>
      <c r="F4" t="s">
        <v>640</v>
      </c>
      <c r="G4">
        <v>6</v>
      </c>
      <c r="H4" t="s">
        <v>616</v>
      </c>
    </row>
    <row r="5" spans="1:8" x14ac:dyDescent="0.25">
      <c r="A5" t="s">
        <v>861</v>
      </c>
      <c r="B5">
        <v>35</v>
      </c>
      <c r="C5" t="s">
        <v>645</v>
      </c>
      <c r="D5" t="s">
        <v>60</v>
      </c>
      <c r="E5" t="s">
        <v>298</v>
      </c>
      <c r="F5" t="s">
        <v>44</v>
      </c>
      <c r="G5">
        <v>6</v>
      </c>
      <c r="H5" t="s">
        <v>613</v>
      </c>
    </row>
    <row r="6" spans="1:8" x14ac:dyDescent="0.25">
      <c r="A6" t="s">
        <v>861</v>
      </c>
      <c r="B6">
        <v>519</v>
      </c>
      <c r="C6" t="s">
        <v>651</v>
      </c>
      <c r="D6" t="s">
        <v>60</v>
      </c>
      <c r="E6" t="s">
        <v>448</v>
      </c>
      <c r="F6" t="s">
        <v>40</v>
      </c>
      <c r="G6">
        <v>6</v>
      </c>
      <c r="H6" t="s">
        <v>612</v>
      </c>
    </row>
    <row r="7" spans="1:8" x14ac:dyDescent="0.25">
      <c r="A7" t="s">
        <v>861</v>
      </c>
      <c r="B7">
        <v>156</v>
      </c>
      <c r="C7" t="s">
        <v>657</v>
      </c>
      <c r="D7" t="s">
        <v>60</v>
      </c>
      <c r="E7" t="s">
        <v>303</v>
      </c>
      <c r="F7" t="s">
        <v>26</v>
      </c>
      <c r="G7">
        <v>6</v>
      </c>
      <c r="H7" t="s">
        <v>658</v>
      </c>
    </row>
    <row r="8" spans="1:8" x14ac:dyDescent="0.25">
      <c r="A8" t="s">
        <v>861</v>
      </c>
      <c r="B8">
        <v>152</v>
      </c>
      <c r="C8" t="s">
        <v>659</v>
      </c>
      <c r="D8" t="s">
        <v>60</v>
      </c>
      <c r="E8" t="s">
        <v>304</v>
      </c>
      <c r="F8" t="s">
        <v>660</v>
      </c>
      <c r="G8">
        <v>6</v>
      </c>
      <c r="H8" t="s">
        <v>661</v>
      </c>
    </row>
    <row r="9" spans="1:8" x14ac:dyDescent="0.25">
      <c r="A9" t="s">
        <v>917</v>
      </c>
      <c r="B9">
        <v>176</v>
      </c>
      <c r="C9" t="s">
        <v>694</v>
      </c>
      <c r="D9" t="s">
        <v>59</v>
      </c>
      <c r="E9" t="s">
        <v>433</v>
      </c>
      <c r="F9" t="s">
        <v>13</v>
      </c>
      <c r="G9">
        <v>6</v>
      </c>
      <c r="H9" t="s">
        <v>621</v>
      </c>
    </row>
    <row r="10" spans="1:8" x14ac:dyDescent="0.25">
      <c r="A10" t="s">
        <v>917</v>
      </c>
      <c r="B10">
        <v>210</v>
      </c>
      <c r="C10" t="s">
        <v>585</v>
      </c>
      <c r="D10" t="s">
        <v>59</v>
      </c>
      <c r="E10" t="s">
        <v>439</v>
      </c>
      <c r="F10" t="s">
        <v>15</v>
      </c>
      <c r="G10">
        <v>6</v>
      </c>
      <c r="H10" t="s">
        <v>623</v>
      </c>
    </row>
    <row r="11" spans="1:8" x14ac:dyDescent="0.25">
      <c r="A11" t="s">
        <v>917</v>
      </c>
      <c r="B11">
        <v>259</v>
      </c>
      <c r="C11" t="s">
        <v>686</v>
      </c>
      <c r="D11" t="s">
        <v>59</v>
      </c>
      <c r="E11" t="s">
        <v>483</v>
      </c>
      <c r="F11" t="s">
        <v>34</v>
      </c>
      <c r="G11">
        <v>6</v>
      </c>
      <c r="H11" t="s">
        <v>687</v>
      </c>
    </row>
    <row r="12" spans="1:8" x14ac:dyDescent="0.25">
      <c r="A12" t="s">
        <v>917</v>
      </c>
      <c r="B12">
        <v>245</v>
      </c>
      <c r="C12" t="s">
        <v>690</v>
      </c>
      <c r="D12" t="s">
        <v>59</v>
      </c>
      <c r="E12" t="s">
        <v>447</v>
      </c>
      <c r="F12" t="s">
        <v>35</v>
      </c>
      <c r="G12">
        <v>6</v>
      </c>
      <c r="H12" t="s">
        <v>689</v>
      </c>
    </row>
    <row r="13" spans="1:8" x14ac:dyDescent="0.25">
      <c r="A13" t="s">
        <v>864</v>
      </c>
      <c r="B13">
        <v>396</v>
      </c>
      <c r="C13" t="s">
        <v>701</v>
      </c>
      <c r="D13" t="s">
        <v>60</v>
      </c>
      <c r="E13" t="s">
        <v>313</v>
      </c>
      <c r="F13" t="s">
        <v>27</v>
      </c>
      <c r="G13">
        <v>6</v>
      </c>
      <c r="H13" t="s">
        <v>609</v>
      </c>
    </row>
    <row r="14" spans="1:8" x14ac:dyDescent="0.25">
      <c r="A14" t="s">
        <v>864</v>
      </c>
      <c r="B14">
        <v>639</v>
      </c>
      <c r="C14" t="s">
        <v>703</v>
      </c>
      <c r="D14" t="s">
        <v>60</v>
      </c>
      <c r="E14" t="s">
        <v>315</v>
      </c>
      <c r="F14" t="s">
        <v>8</v>
      </c>
      <c r="G14">
        <v>6</v>
      </c>
      <c r="H14" t="s">
        <v>609</v>
      </c>
    </row>
    <row r="15" spans="1:8" x14ac:dyDescent="0.25">
      <c r="A15" t="s">
        <v>864</v>
      </c>
      <c r="B15">
        <v>247</v>
      </c>
      <c r="C15" t="s">
        <v>704</v>
      </c>
      <c r="D15" t="s">
        <v>60</v>
      </c>
      <c r="E15" t="s">
        <v>316</v>
      </c>
      <c r="F15" t="s">
        <v>29</v>
      </c>
      <c r="G15">
        <v>6</v>
      </c>
      <c r="H15" t="s">
        <v>609</v>
      </c>
    </row>
    <row r="16" spans="1:8" x14ac:dyDescent="0.25">
      <c r="A16" t="s">
        <v>864</v>
      </c>
      <c r="B16">
        <v>640</v>
      </c>
      <c r="C16" t="s">
        <v>635</v>
      </c>
      <c r="D16" t="s">
        <v>60</v>
      </c>
      <c r="E16" t="s">
        <v>294</v>
      </c>
      <c r="F16" t="s">
        <v>21</v>
      </c>
      <c r="G16">
        <v>6</v>
      </c>
      <c r="H16" t="s">
        <v>609</v>
      </c>
    </row>
    <row r="17" spans="1:8" x14ac:dyDescent="0.25">
      <c r="A17" t="s">
        <v>918</v>
      </c>
      <c r="B17">
        <v>144</v>
      </c>
      <c r="F17" t="s">
        <v>260</v>
      </c>
      <c r="G17">
        <v>5</v>
      </c>
      <c r="H17" t="s">
        <v>860</v>
      </c>
    </row>
    <row r="18" spans="1:8" x14ac:dyDescent="0.25">
      <c r="A18" t="s">
        <v>918</v>
      </c>
      <c r="B18">
        <v>883</v>
      </c>
      <c r="F18" t="s">
        <v>260</v>
      </c>
      <c r="G18">
        <v>2</v>
      </c>
      <c r="H18" t="s">
        <v>860</v>
      </c>
    </row>
    <row r="19" spans="1:8" x14ac:dyDescent="0.25">
      <c r="A19" t="s">
        <v>919</v>
      </c>
      <c r="B19">
        <v>268</v>
      </c>
      <c r="C19" t="s">
        <v>867</v>
      </c>
      <c r="D19" t="s">
        <v>59</v>
      </c>
      <c r="E19" t="s">
        <v>510</v>
      </c>
      <c r="F19" t="s">
        <v>261</v>
      </c>
      <c r="G19">
        <v>3</v>
      </c>
      <c r="H19" t="s">
        <v>868</v>
      </c>
    </row>
    <row r="20" spans="1:8" x14ac:dyDescent="0.25">
      <c r="A20" t="s">
        <v>919</v>
      </c>
      <c r="B20">
        <v>455</v>
      </c>
      <c r="C20" t="s">
        <v>920</v>
      </c>
      <c r="D20" t="s">
        <v>561</v>
      </c>
      <c r="E20" t="s">
        <v>474</v>
      </c>
      <c r="F20" t="s">
        <v>262</v>
      </c>
      <c r="G20">
        <v>20</v>
      </c>
      <c r="H20" t="s">
        <v>850</v>
      </c>
    </row>
  </sheetData>
  <sheetProtection algorithmName="SHA-512" hashValue="m3zKuDabmOS9fg8t/RaCANsnXL5kSPYe82knMIKKay8G7N+gVcO1nzmZsYYyXr+CvD3seEjZZeTK05z00WYFGw==" saltValue="IaYGJ/rRXljF9sWPqlV2Fg==" spinCount="100000" sheet="1" objects="1" scenarios="1"/>
  <phoneticPr fontId="21" type="noConversion"/>
  <pageMargins left="0.7" right="0.7" top="0.78740157499999996" bottom="0.78740157499999996" header="0.3" footer="0.3"/>
  <pageSetup paperSize="9" orientation="portrait" horizontalDpi="0" verticalDpi="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2 e 6 c 0 7 0 - d 0 e 0 - 4 6 4 b - 9 a a f - 2 3 8 a 1 4 8 a 6 3 3 9 "   x m l n s = " h t t p : / / s c h e m a s . m i c r o s o f t . c o m / D a t a M a s h u p " > A A A A A B Y D A A B Q S w M E F A A C A A g A o m y 8 W n A i 7 r e m A A A A 9 w A A A B I A H A B D b 2 5 m a W c v U G F j a 2 F n Z S 5 4 b W w g o h g A K K A U A A A A A A A A A A A A A A A A A A A A A A A A A A A A h Y 9 N D o I w G E S v Q r q n L T U h Q j 7 K Q t 1 J Y m J i 3 D a l Q i M U Q 4 v l b i 4 8 k l c Q 4 + / O 5 b x 5 i 5 n b 5 Q r 5 2 D b B W f V W d y Z D E a Y o U E Z 2 p T Z V h g Z 3 C O c o 5 7 A R 8 i g q F U y y s e l o y w z V z p 1 S Q r z 3 2 M 9 w 1 1 e E U R q R f b H e y l q 1 A n 1 k / V 8 O t b F O G K k Q h 9 1 z D G c 4 i X G U x D H D F M i b Q q H N 1 2 D T 4 E f 7 A 2 E x N G 7 o F S 9 V u F w B e U c g r x P 8 D l B L A w Q U A A I A C A C i b L 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m y 8 W i i K R 7 g O A A A A E Q A A A B M A H A B G b 3 J t d W x h c y 9 T Z W N 0 a W 9 u M S 5 t I K I Y A C i g F A A A A A A A A A A A A A A A A A A A A A A A A A A A A C t O T S 7 J z M 9 T C I b Q h t Y A U E s B A i 0 A F A A C A A g A o m y 8 W n A i 7 r e m A A A A 9 w A A A B I A A A A A A A A A A A A A A A A A A A A A A E N v b m Z p Z y 9 Q Y W N r Y W d l L n h t b F B L A Q I t A B Q A A g A I A K J s v F o P y u m r p A A A A O k A A A A T A A A A A A A A A A A A A A A A A P I A A A B b Q 2 9 u d G V u d F 9 U e X B l c 1 0 u e G 1 s U E s B A i 0 A F A A C A A g A o m y 8 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o 1 v w Q + a S V I k L 1 b E 5 j t 2 L Q A A A A A A g A A A A A A A 2 Y A A M A A A A A Q A A A A Y C A M X o A q M B W F S 8 J 0 4 o n 6 4 g A A A A A E g A A A o A A A A B A A A A C m R y r T E V C L a H + 7 o 6 Q n g N S v U A A A A M x R y U e b n I R f B K Z + I r l f O / m 7 B S 5 3 6 b + B + 9 y o d O s x z I N H g n A I p f 1 i M G k 3 1 C s T p A 6 f X H M o P k S 4 8 r B T s s z G u E o / q c W o v h T R H T D 6 W X 2 V c E j 6 U D u g F A A A A N d 2 5 s x n R b P d 1 y d R Y 7 / 8 p f 1 w B S r l < / D a t a M a s h u p > 
</file>

<file path=customXml/itemProps1.xml><?xml version="1.0" encoding="utf-8"?>
<ds:datastoreItem xmlns:ds="http://schemas.openxmlformats.org/officeDocument/2006/customXml" ds:itemID="{54F00E22-0A8B-4CDC-BE74-2D667CDBE8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5</vt:i4>
      </vt:variant>
    </vt:vector>
  </HeadingPairs>
  <TitlesOfParts>
    <vt:vector size="19" baseType="lpstr">
      <vt:lpstr>AnrechnungsFormular</vt:lpstr>
      <vt:lpstr>StdgKonfiguration</vt:lpstr>
      <vt:lpstr>BWL Bachelor 2006-V2013</vt:lpstr>
      <vt:lpstr>BWL EaF Master 2015</vt:lpstr>
      <vt:lpstr>GOEMIK Master 2016</vt:lpstr>
      <vt:lpstr>LA gbF kbF BK Bachelor 2011</vt:lpstr>
      <vt:lpstr>LA gbF kbF BK Master 2014</vt:lpstr>
      <vt:lpstr>LA WiWi BK Bachelor 2011-V2013</vt:lpstr>
      <vt:lpstr>LA WiWi BK Master 2014</vt:lpstr>
      <vt:lpstr>MedMan MedGW Master 2014</vt:lpstr>
      <vt:lpstr>MedMan WiWi Master 2014</vt:lpstr>
      <vt:lpstr>MuU Master 2013</vt:lpstr>
      <vt:lpstr>VWL Bachelor 2013</vt:lpstr>
      <vt:lpstr>VWL Master 2009-V2013</vt:lpstr>
      <vt:lpstr>AnrechnungsFormular!Druckbereich</vt:lpstr>
      <vt:lpstr>ERROR_ERG</vt:lpstr>
      <vt:lpstr>ERROR_UNKNOWN</vt:lpstr>
      <vt:lpstr>Studiengang</vt:lpstr>
      <vt:lpstr>Studiengänge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Florian Rademaker</cp:lastModifiedBy>
  <cp:lastPrinted>2025-05-20T07:19:10Z</cp:lastPrinted>
  <dcterms:created xsi:type="dcterms:W3CDTF">2016-03-29T06:28:06Z</dcterms:created>
  <dcterms:modified xsi:type="dcterms:W3CDTF">2025-06-02T07:11:52Z</dcterms:modified>
</cp:coreProperties>
</file>